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PO 2014" sheetId="1" r:id="rId1"/>
    <sheet name="PA2014" sheetId="2" r:id="rId2"/>
    <sheet name="PIB 2014" sheetId="3" r:id="rId3"/>
    <sheet name="PIC 2014" sheetId="4" r:id="rId4"/>
  </sheets>
  <definedNames/>
  <calcPr fullCalcOnLoad="1"/>
</workbook>
</file>

<file path=xl/sharedStrings.xml><?xml version="1.0" encoding="utf-8"?>
<sst xmlns="http://schemas.openxmlformats.org/spreadsheetml/2006/main" count="3030" uniqueCount="1132">
  <si>
    <t>PLAN OPERATIVO 2014</t>
  </si>
  <si>
    <t>"PRIMERO EL SER HUMANO"</t>
  </si>
  <si>
    <t>PROCESO GUARDA Y PROMOCIÓN DE LOS DDHH                                                                                                                                                                                                                                                                                                                                                                                                                                                                                                                                                                                                                                                                                                                                                                                                                      ATENCION AL PUBLICO, UPDH Y PENAL</t>
  </si>
  <si>
    <t>PENAL</t>
  </si>
  <si>
    <t xml:space="preserve">Actividad </t>
  </si>
  <si>
    <t>No. de Proyecto</t>
  </si>
  <si>
    <t>Meta de la actividad del año</t>
  </si>
  <si>
    <t>Metas del Periodo</t>
  </si>
  <si>
    <t>Responsable</t>
  </si>
  <si>
    <t>Recursos</t>
  </si>
  <si>
    <t>Recursos ejecutados</t>
  </si>
  <si>
    <t>% de recursos ejecutados</t>
  </si>
  <si>
    <t>F.I.</t>
  </si>
  <si>
    <t>F.T.</t>
  </si>
  <si>
    <t>Comentarios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</si>
  <si>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</si>
  <si>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</si>
  <si>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</si>
  <si>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</si>
  <si>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</si>
  <si>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</si>
  <si>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</si>
  <si>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</si>
  <si>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</si>
  <si>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</si>
  <si>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</si>
  <si>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</si>
  <si>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 Cumpl</t>
  </si>
  <si>
    <t>1, Intervención Audiencia ante Jueces de Garantias</t>
  </si>
  <si>
    <t>Personero Delegado 20D Penal</t>
  </si>
  <si>
    <t>1.1 Audiencia de legalización de captura</t>
  </si>
  <si>
    <t>1,.2 Audiencia de formulación de imputacion</t>
  </si>
  <si>
    <t>1.3 Audiencia de medida de aseguramiento</t>
  </si>
  <si>
    <t>1.4 Audiencia de solicitud de comiso</t>
  </si>
  <si>
    <t>1,8 Otras audiencias de garantias</t>
  </si>
  <si>
    <t>2. Intervencion audiencia ante jueces de conocimiento</t>
  </si>
  <si>
    <t>2.1 Audiencia preparatoria</t>
  </si>
  <si>
    <t>2.2 Audiencia de preclusion</t>
  </si>
  <si>
    <t>2.3 Audiencia de juicio oral</t>
  </si>
  <si>
    <t>2.4 Audiencia de Acusacion</t>
  </si>
  <si>
    <t>2.5 Audiencia Verificacion de Allanamiento y/o preacuerdos</t>
  </si>
  <si>
    <t>2.6 Audiencia individualizacion de pena y lectura de fallo</t>
  </si>
  <si>
    <t>2.4 Otras audiencias de conocimiento</t>
  </si>
  <si>
    <t>3, Revision debido proceso</t>
  </si>
  <si>
    <t>3,1 Revision debido proceso penal</t>
  </si>
  <si>
    <t>3,2 Revision debido proceso civil</t>
  </si>
  <si>
    <t>3,3 Revision debido proceso comisaria de familia</t>
  </si>
  <si>
    <t>4, Actuaciones ante policia judicial</t>
  </si>
  <si>
    <t>4,1 Reconocimientos en fila y/o fotograficos</t>
  </si>
  <si>
    <t xml:space="preserve">4,2 Verificacion en allanamientos de morada </t>
  </si>
  <si>
    <t>5. Decisiones judiciales(archivo prescripciones), ley 906 y 600</t>
  </si>
  <si>
    <t>6. Diligencia de notificación y destrucción de elementos</t>
  </si>
  <si>
    <t>6,1 Diligencia de destrucción de elementos</t>
  </si>
  <si>
    <t>7. Grupo NNA</t>
  </si>
  <si>
    <t>7. 1Estructuracion del Equipo de Infancia y adolscencia</t>
  </si>
  <si>
    <t>7.2. Plan de Trabajo</t>
  </si>
  <si>
    <t>7. 3. Estructura Procedimientos y Formatos</t>
  </si>
  <si>
    <t>7.4. Intervencion audiencias de conciliacion comisarias de Familia</t>
  </si>
  <si>
    <t>7. 5. Intervención por notificacion en actuaciones comisarias de familia</t>
  </si>
  <si>
    <t>7. 6. Revisión Debido proceso administrativo de restablecimiento de derecho</t>
  </si>
  <si>
    <t>7.7 Asistencia a comites NNA</t>
  </si>
  <si>
    <t>7.8. Visitas a instituciones NNA</t>
  </si>
  <si>
    <t xml:space="preserve">7.9. Elaborar y hacer seguimiento a derechos de petición </t>
  </si>
  <si>
    <t>7.10, Organización de eventos de capaitacion</t>
  </si>
  <si>
    <t>7,11 Elaboración de informe de DDHH NNA</t>
  </si>
  <si>
    <t>Estructuracion de equipos de trabajo</t>
  </si>
  <si>
    <t>8. Circulos de calidad</t>
  </si>
  <si>
    <t xml:space="preserve">Total del área de Penal </t>
  </si>
  <si>
    <t>ATENCIÓN AL PÚBLICO</t>
  </si>
  <si>
    <t>Acompañamiento al Plan Institucional</t>
  </si>
  <si>
    <t>A solicitud de  oficio o de la Direccion.</t>
  </si>
  <si>
    <t>Personero Delegado 20D Atención al Publico</t>
  </si>
  <si>
    <t>Registro de victima conflicto armado Diligenciar (FUDV)</t>
  </si>
  <si>
    <t>Solicitud de parte</t>
  </si>
  <si>
    <t>Recepción para certificaciones por muerte, lesiones o daños en el marco del conflicto armado</t>
  </si>
  <si>
    <t>Realizar requerimientos a las entidades que vulneren de manera constante derechos fundamentales</t>
  </si>
  <si>
    <t>Estructurar equipos de trabajo - Secretar{ia tecnica de Victmas.</t>
  </si>
  <si>
    <t>profesiionales 3 y auxiliares de apoyo 3</t>
  </si>
  <si>
    <t>Gestion de recursos para vehiculo para ley de victimas</t>
  </si>
  <si>
    <t>Efectuar reuniones de delegados Definitiva( Sede, refrigerios, tecnologicos, transporte, comunicaciones e impresos)</t>
  </si>
  <si>
    <t>Efectuar reuniones de los delegados ( Sede, refrigerios, tecnologicos, transporte, comunicaciones e impresos)</t>
  </si>
  <si>
    <t>Proyecto de emprendimiento y fortalecimiento de unidades productivas para las personas victimas del conflicto armado (Bancoldex y Unidad Nacional de Victimas)</t>
  </si>
  <si>
    <t>agenda de reuniones de victimas</t>
  </si>
  <si>
    <t>Piezas publicitarias (afiches, plegable y volantes)</t>
  </si>
  <si>
    <t>Brigadas de diligenciamiento de formularios de victimas</t>
  </si>
  <si>
    <t>a solicitud de parte</t>
  </si>
  <si>
    <t>Cantidad de registro de victimas y/o desplazados en las Brigadas de diligenciamiento de formularios de victimas</t>
  </si>
  <si>
    <t>a petición de partes interesadas</t>
  </si>
  <si>
    <t>Escrito accion de tutela</t>
  </si>
  <si>
    <t>Impugnacion fallo de tutela</t>
  </si>
  <si>
    <t>Solicitud de cumplimiento de fallo de tutela y/o incidente de desacato</t>
  </si>
  <si>
    <t>Conciliacion extrajudicial en derecho</t>
  </si>
  <si>
    <t>Solicitud Revision proceso penal</t>
  </si>
  <si>
    <t>Solicitud revision proceso civil</t>
  </si>
  <si>
    <t>Reclamacion y seguimiento a derechos del consumidor</t>
  </si>
  <si>
    <t xml:space="preserve">Derechos de peticion  </t>
  </si>
  <si>
    <t>Asesorias</t>
  </si>
  <si>
    <t>Recepcion queja contra servidor</t>
  </si>
  <si>
    <t xml:space="preserve">Recepcion queja </t>
  </si>
  <si>
    <t>Revision debido proceso comisaria de familia</t>
  </si>
  <si>
    <t>Recepcion procesos contravencionales Policia</t>
  </si>
  <si>
    <t>Recepcion de solicitud Acciones Constitucionales</t>
  </si>
  <si>
    <t xml:space="preserve">Declaracion desplazado </t>
  </si>
  <si>
    <t>Solicitud proteccion de tierras</t>
  </si>
  <si>
    <t>Solicitud de Vigilancia a la contratación estatal</t>
  </si>
  <si>
    <t>Vigilancia a los actos de la administracion</t>
  </si>
  <si>
    <t>Solicitud de novedad declaracion desplazado</t>
  </si>
  <si>
    <t>A solicitud de parte</t>
  </si>
  <si>
    <t>Solicitud de asistencia a eventos Interinstitucionales</t>
  </si>
  <si>
    <t>Solicitud Averiguacion Disciplinaria</t>
  </si>
  <si>
    <t>Solicitud de cancelacion proteccion de tierras.</t>
  </si>
  <si>
    <t>Cancelacion proteccion de tierras.</t>
  </si>
  <si>
    <t>Cubrimiento sesiones del Concejo</t>
  </si>
  <si>
    <t>Declaracion bajo juramento (de temas de vulneracion de derecho )</t>
  </si>
  <si>
    <t>Derecho de peticion interno</t>
  </si>
  <si>
    <t>Recurso de reposición y apelación victimas</t>
  </si>
  <si>
    <t>Escrito interposicion recurso reparacion administrativa</t>
  </si>
  <si>
    <t>Revocatoria directa</t>
  </si>
  <si>
    <t>Solicitud estudio tutela especial</t>
  </si>
  <si>
    <t>Asesorias convenio Comfama - EPS</t>
  </si>
  <si>
    <t>convenios eps-</t>
  </si>
  <si>
    <t>Asesorias convenio Comfama - EPS Y DSSA.</t>
  </si>
  <si>
    <t>a solicitud de partes interesadas</t>
  </si>
  <si>
    <t xml:space="preserve">Realizar convenios con EPS mes de la region </t>
  </si>
  <si>
    <t>Estructurar equipos de trabajo - Atencion al Publico.</t>
  </si>
  <si>
    <t>Profesionales Asesores (2) y Correspondencia (1)) - Auxiliares de apoyo atencion al publico (2).</t>
  </si>
  <si>
    <t>Realizacion de Circulos de Calidad</t>
  </si>
  <si>
    <t>Total del Área de Atención Pública</t>
  </si>
  <si>
    <t>UPDH</t>
  </si>
  <si>
    <t>Acción de tutela</t>
  </si>
  <si>
    <t>Personero Delegado 20D UPDH</t>
  </si>
  <si>
    <t>Acompañamiento a movilizaciones</t>
  </si>
  <si>
    <t xml:space="preserve">Actividades académicas por temáticas de los procesos de investigación </t>
  </si>
  <si>
    <t>Asesoría</t>
  </si>
  <si>
    <t>Asistencia consejo disciplina en carceles</t>
  </si>
  <si>
    <t>Asistencia y acompañamientos a eventos  de ciudad</t>
  </si>
  <si>
    <t>Brigadas socio jurídicas en cárceles DDHH</t>
  </si>
  <si>
    <t>Campañas en derechos</t>
  </si>
  <si>
    <t>Solicitud de cancelación de protección de tierras</t>
  </si>
  <si>
    <t>Capacitación al personal de la UPDH en protocolos de atención eficiente, información valiosa (para manejo de los FUD)</t>
  </si>
  <si>
    <t>Celebración de la semana de los derechos humanos</t>
  </si>
  <si>
    <t>Celebración día internacional de los derechos humanos</t>
  </si>
  <si>
    <t>Comité y/o mesas de DDHH</t>
  </si>
  <si>
    <t>Declaración bajo juramento</t>
  </si>
  <si>
    <t>Elaboracion de Derecho de petición</t>
  </si>
  <si>
    <t>Restablecimiento de derechos entrega niño niña o adolescente</t>
  </si>
  <si>
    <t>Entrega persona desmovilizada</t>
  </si>
  <si>
    <t>Gestión persona desaparecidas</t>
  </si>
  <si>
    <t>Impugnación fallo tutela</t>
  </si>
  <si>
    <t>Incidente desacato</t>
  </si>
  <si>
    <t>Producción, elaboración y publicación del informe anual de derechos humanos 2012</t>
  </si>
  <si>
    <t>Recepción queja</t>
  </si>
  <si>
    <t>Recorrido de ciudad</t>
  </si>
  <si>
    <t>Seguimiento derecho de petición</t>
  </si>
  <si>
    <t>Escrito de solicitud calificación de invalidez</t>
  </si>
  <si>
    <t>Solicitud cumplimiento fallo de tutela</t>
  </si>
  <si>
    <t>Escrito revocatoria directa</t>
  </si>
  <si>
    <t>Solicitud protección de tierras</t>
  </si>
  <si>
    <t>Total del Área UPDH</t>
  </si>
  <si>
    <t>OBSERVATORIOS</t>
  </si>
  <si>
    <t>1.1.1 Observatorio en Salud</t>
  </si>
  <si>
    <t>1.1.1.1 Brigadas Sociojuridicas y de Salud</t>
  </si>
  <si>
    <t>Asesora de Despacho</t>
  </si>
  <si>
    <t>30/11/2014</t>
  </si>
  <si>
    <t>1.1.1.2 Dialogos en Salud</t>
  </si>
  <si>
    <t>1.1.1.3 Bureau en salud</t>
  </si>
  <si>
    <t>1.1.1.4 3er Simposio internacional derechos y deberes en salud</t>
  </si>
  <si>
    <t>30/08/2014</t>
  </si>
  <si>
    <t>1.1.1.5 Foro nacional sobre politicas en salud</t>
  </si>
  <si>
    <t>1.1.1.6 4to Seminario social internacional en salud</t>
  </si>
  <si>
    <t>1.1.1.7 Orientacion en salud en las UAO</t>
  </si>
  <si>
    <t>31/12/2014</t>
  </si>
  <si>
    <t>1.1.1.8 Medellin sin barreras en salud</t>
  </si>
  <si>
    <t>1.1.1.9 Momentos de verdad en salud</t>
  </si>
  <si>
    <t>1.1.1.10 Reuniones de inspeccion, vigilancia y control en salud</t>
  </si>
  <si>
    <t>1.1.1.11 Recoleccion de buzones y PQR en salud (cambio de buzones)</t>
  </si>
  <si>
    <t>30/07/2014</t>
  </si>
  <si>
    <t>1.1.1.12 Cuarto encuentro departamental de veedurias en salud y observatorios en salud</t>
  </si>
  <si>
    <t>31/10/2014</t>
  </si>
  <si>
    <t>1.1.1.13 Estudios sobre el Derecho Fundamental a la salud</t>
  </si>
  <si>
    <t>1.1.1.14 Diplomado en derechos humanos y seguridad social en salud -tercera cohorte</t>
  </si>
  <si>
    <t>1.1.1.15 Informes mensuales tutelas en salud Personería</t>
  </si>
  <si>
    <t>1.1.1.16 Informe y analisis de tutelas en salud (Rama Judicial, Personería), analisis informacion de CRUE Medellín</t>
  </si>
  <si>
    <t>1.1.1.17 Encuentro del Personero con EPS y Rama Judicial</t>
  </si>
  <si>
    <t>1.1.1.18 Evaluacion en politica publica en salud</t>
  </si>
  <si>
    <t>1,1,1,19 Acompañamiento a veedurias en salud</t>
  </si>
  <si>
    <t>1,1,1,20 Acompañamiento mesa de salud Antioquia</t>
  </si>
  <si>
    <t>1,1,1,21 Talleres en salud con comunidades</t>
  </si>
  <si>
    <t>1,1,1,22 Sistematizacion Observatorio de salud</t>
  </si>
  <si>
    <t>1.1.1.23 Estructuracion de equipos de trabajo</t>
  </si>
  <si>
    <t>2 profesionales y una auxiliar</t>
  </si>
  <si>
    <t>1.1.1.24 Pagina web del observatorio de salud en funcionamiento y articulada al portal de la Personería de Medellín</t>
  </si>
  <si>
    <t>1.1.1.25 Visitas de verificación de derechos en salud</t>
  </si>
  <si>
    <t>1,1,1,26 Circulo de Calidad con el Proceso de Observatorios</t>
  </si>
  <si>
    <t>Subtotal del Área de Salud</t>
  </si>
  <si>
    <t>1.1.2 Observatorio SPOA</t>
  </si>
  <si>
    <t>Actividad</t>
  </si>
  <si>
    <t>1,1,2,1 Seminario Internacional</t>
  </si>
  <si>
    <t xml:space="preserve">1,1,2,2. Informe Desaparición Forzada Histórico </t>
  </si>
  <si>
    <t xml:space="preserve">1,1,2,3 Informe Balas Perdidas </t>
  </si>
  <si>
    <t>1,1,2,4 Informe Muertes Violentas</t>
  </si>
  <si>
    <t>1,1,2,5. Informe Delitos Medios de Comunicación "Modalidades de homicidios poco comunes ejecutados en la ciudad de Medellin"</t>
  </si>
  <si>
    <t>1,1,2,6 Infome  de  Estupefacientes</t>
  </si>
  <si>
    <t>1,1,2,7 Actualizacion Bandas y Combos "informacion sobre reestructuracion, cambios jerarquicos, negocios legales e ilegales etc."</t>
  </si>
  <si>
    <t xml:space="preserve">1.1.3.0 Efecto en la Aplicación del S.P.O.A - </t>
  </si>
  <si>
    <t>1.1.3.1 Elaboracion de Talleres Academicos Orientados a conocer el delito y sus efectos. Dirigido a estudiantes de derecho.</t>
  </si>
  <si>
    <t>1.1.3.2 Elaboracion de conversatorios academicos orientados a la comunidad estudiantil de colegios  e instituciones educativas.</t>
  </si>
  <si>
    <t>Estructuración de equipos de trabajo</t>
  </si>
  <si>
    <t>Subtotal del Área del SPOA</t>
  </si>
  <si>
    <t>1.1.3 Observatorio Seguridad Humana</t>
  </si>
  <si>
    <t>1.1.3.1 Académico e investigativo</t>
  </si>
  <si>
    <t>Personero Delegado 20D Atención al Público</t>
  </si>
  <si>
    <t xml:space="preserve">1.1.3.2 Formativo y pedagogico </t>
  </si>
  <si>
    <t>1.1.3.3 Proyección social y comunitaria</t>
  </si>
  <si>
    <t>1,1,3,4 Estucturación de equipo de trabajo</t>
  </si>
  <si>
    <t>Subtotal del Área Seguridad Humana</t>
  </si>
  <si>
    <t>1.1.4 Observatorio Planeacion Local y Presupesto Participativo</t>
  </si>
  <si>
    <t xml:space="preserve">Componente 1, Formación </t>
  </si>
  <si>
    <t>1.1 capacitación a funcionarios de la administracion municipal  en temas sobre planificacion territorial, estrategias de desarrollo local, planeación local y presupuesto participativo</t>
  </si>
  <si>
    <t>1.2 capacitación en temas de planificación territorial, estrategias de desarrollo local, planeación local y presupuesto participativo a lideres sociales y comunidad en general</t>
  </si>
  <si>
    <t>1.3  Conversatorios sobre planificación y desarrollo territorial con organizaciones de la sociedad civil</t>
  </si>
  <si>
    <t>1.4 Capacitación a lideres sociales en las áreas de participación social, mecanismos de participación y control social</t>
  </si>
  <si>
    <t>componente 2: proyección social</t>
  </si>
  <si>
    <t>2,3 Diseño de cartilla de Participación Ciudadana y el control social a través de las veedurías ciudadanas y grupos de control social</t>
  </si>
  <si>
    <t>2,4 Seminario sobre participación social y mecanismos para el control social</t>
  </si>
  <si>
    <t>Componente 3: Visibilización de observatorio de planeación local y presupuestal</t>
  </si>
  <si>
    <t>3,1 Seminario sobre políticas y planificación del desarrollo con funcionarios públicos y organizaciones de la sociedad civil</t>
  </si>
  <si>
    <t>3,2 Plataforma tecnológica para la difusión de las acciones, procesos e información generada por el observatorio funcionando</t>
  </si>
  <si>
    <t>3,3 Pagina web del observatorio de planeación local en funcionamiento y articulada al portal de la Personería de Medellín</t>
  </si>
  <si>
    <t>3,4 Boletín informativo sobre las acciones y procesos del observatorio de planeación local y presupuesto participativo</t>
  </si>
  <si>
    <t xml:space="preserve">Componente 4: Monitoreo y vigilancia de la política pública de planeación y presupuesto </t>
  </si>
  <si>
    <t>4,1 Seguimiento y evaluación de las políticas públicas en PP</t>
  </si>
  <si>
    <t>4,2 Alertas de los riesgos de la política publica en pp</t>
  </si>
  <si>
    <t>4,3 Grupo focales con los funcionarios responsables de ejercer los programas y proyectos financiados con recursos de planeación local y el presupuesto participativo</t>
  </si>
  <si>
    <t>4.4. Grupo focales con los actores sociales  interesadas en el tema de la Planeación Local y el Presupuesto Participativo</t>
  </si>
  <si>
    <t>4.5. Evaluaciones de los resultados de ejecución de la política pública de planeación local y presupuesto participativo</t>
  </si>
  <si>
    <t>4.6. Informe con los resultados del proceso de seguimiento y evaluación de los indicadores del Observatorio de PP</t>
  </si>
  <si>
    <t>Componente 5: Investigación sobre la política publica de planeación local, presupuesto</t>
  </si>
  <si>
    <t>5.1.Formulación de investigación en PLPP</t>
  </si>
  <si>
    <t>30/09/2014</t>
  </si>
  <si>
    <t>5.2. Actualización de modelo metodológico para la realización de las investigaciones y estudios del observatorio</t>
  </si>
  <si>
    <t xml:space="preserve">5.3. Visitas para el levantamiento de información a las  organizaciones sociales e entidades públicas unidades </t>
  </si>
  <si>
    <t>5.4. Articulación con semilleros de investigación  que apoye las actividades investigativas del Observatorio</t>
  </si>
  <si>
    <t xml:space="preserve">5.5. sensibilización sobre temas de gestión y control social </t>
  </si>
  <si>
    <t>5.6.Capacitación a través de talleres sobre temas y herramientas de planeación local y pp</t>
  </si>
  <si>
    <t>5.7. Conferencias de socialización de los hallazgos y resultados de los estudios e investigaciones realizadas por el Observatorio</t>
  </si>
  <si>
    <t>Componente 6: Articulación interinstitucional - cooperación al desarrollo</t>
  </si>
  <si>
    <t>6.1. Encuentros con actores claves para el Observatorio de planeación local y presupuesto participativo</t>
  </si>
  <si>
    <t>6.2. fortalecer la red interinstitucional de  apoyo al Observatorio</t>
  </si>
  <si>
    <t>31/06/2014</t>
  </si>
  <si>
    <t>6.3. Visitas institucionales para la consecución de cooperación técnica</t>
  </si>
  <si>
    <t xml:space="preserve">6.4. Estrategia de sostenibilidad del Observatorio de Planeación local y presupuesto participativo </t>
  </si>
  <si>
    <t xml:space="preserve">6.5. Sistematización de la experiencia </t>
  </si>
  <si>
    <t>6.6 Estructuración de equipos de trabajo</t>
  </si>
  <si>
    <t>Subtotal del Área de PP</t>
  </si>
  <si>
    <t>1.1.5 Observatorio de Derechos Colectivos y Ambientales</t>
  </si>
  <si>
    <t>1,1,5,1 Diplomado  de Derechos Colectivos y Ambiental (100Hs)</t>
  </si>
  <si>
    <t>Jefe Oficina de Planeación</t>
  </si>
  <si>
    <t>1,1,5,2 Capacitaciones ambientales a  Personeros Estudiantiles.</t>
  </si>
  <si>
    <t>1,1,5,3 Talleres de sensibilizacion Ambiental</t>
  </si>
  <si>
    <t xml:space="preserve">1,1,5,4 Seguimiento a politica publica ambiental </t>
  </si>
  <si>
    <t>1,1,5,5 Acompañamiento a eventos ambientales</t>
  </si>
  <si>
    <t>1,1,5,6 Seguimiento a Megaproyectos</t>
  </si>
  <si>
    <t>1,1,5,7 Asistencias a comisiones Accidentales</t>
  </si>
  <si>
    <t>1,1,5,8 Brigadas Socio Jurídicas ambientales</t>
  </si>
  <si>
    <t>1,1,5,9 Acompañamiento a las acciones legales que se adelanten para la protección del Ambiente</t>
  </si>
  <si>
    <t xml:space="preserve">1.1.5.10 Fortalecimiento y creacion de veedurias ambientales </t>
  </si>
  <si>
    <t>1.1.5.11 Diseño, edición e impresión de cartilla alusiva a la protección y promoción de los derechos colectivos y del medio ambiente</t>
  </si>
  <si>
    <t>1.1.5.12 Estructuración de equipo</t>
  </si>
  <si>
    <t>Subtotal del Área Ambiental</t>
  </si>
  <si>
    <t>1.1.6  Observatorio de Reasentamiento y Movimientos de Población en Medellín</t>
  </si>
  <si>
    <t>Implementación del observatorio y prueba piloto</t>
  </si>
  <si>
    <t>Personera Delegada 20D Disciplinarios</t>
  </si>
  <si>
    <t>1. Plataforma georeferenciada</t>
  </si>
  <si>
    <t>1.1 Implementacion de la plataforma geo referenciada desde los tres factores y funcionamiento de la pagina web.</t>
  </si>
  <si>
    <t>30/04/2014</t>
  </si>
  <si>
    <t xml:space="preserve">1.2 Elaboración cartilla que contiene implementacion de la plataforma </t>
  </si>
  <si>
    <t>30/05/2014</t>
  </si>
  <si>
    <t>2. Investigaciones asociadas al observatorio</t>
  </si>
  <si>
    <t xml:space="preserve">2.1 Informe  normatividad internacional, nacional y local relacionada con reasentamiento y movilidad poblacional </t>
  </si>
  <si>
    <t xml:space="preserve">2.2 Informe sobre Estudio institucionalidad planes/programas/proyectos/obras de desarrollo y presupuesto </t>
  </si>
  <si>
    <t xml:space="preserve">2,3  Informe Estudio de caracterización socio-economica y habitabilidad </t>
  </si>
  <si>
    <t xml:space="preserve">2,4  Informe Estudio de avalúos </t>
  </si>
  <si>
    <t>3. Estrategia formativa</t>
  </si>
  <si>
    <t xml:space="preserve">3.1 Diplomado (legalidad  - derechos y avaluos) </t>
  </si>
  <si>
    <t xml:space="preserve">3.2 Talleres de estrategia participativa </t>
  </si>
  <si>
    <t xml:space="preserve">4. Estrategia comunicativa / divulgativa </t>
  </si>
  <si>
    <t>4.1 Cartillas de reasentamiento</t>
  </si>
  <si>
    <t>4.2  Boletines informativos</t>
  </si>
  <si>
    <t xml:space="preserve">4.3 Publicación libro </t>
  </si>
  <si>
    <t xml:space="preserve">4.4 Participación en el foro  urbano mundial </t>
  </si>
  <si>
    <t xml:space="preserve">5. Política Pública  </t>
  </si>
  <si>
    <t>5.1 Informe sobre propuesta metodólogica para la formulación de una política pública.</t>
  </si>
  <si>
    <t>30/06/2014</t>
  </si>
  <si>
    <t>5.2 Presentar el proyecto del observatorio ante diferentes instancias del orden regional, nacional e internacional.</t>
  </si>
  <si>
    <t>Subtotal del Área de Reasentamiento</t>
  </si>
  <si>
    <t>Total Observatorios</t>
  </si>
  <si>
    <t>VIGILANCIA Y DISCIPLINARIO</t>
  </si>
  <si>
    <t>VIGILANCIA</t>
  </si>
  <si>
    <t>Publicación Avisos otras entidades</t>
  </si>
  <si>
    <t>Personero Delegado 20D Vigilancia</t>
  </si>
  <si>
    <t>Vigilancia administrativas</t>
  </si>
  <si>
    <t>Revision de procesos comisariaras de familia</t>
  </si>
  <si>
    <t>Personera Delegada 20D Vigilancia</t>
  </si>
  <si>
    <t>Revision de procesos Policias</t>
  </si>
  <si>
    <t>Interposicion recursos VIP</t>
  </si>
  <si>
    <t xml:space="preserve">Notificaciones de otras entidades </t>
  </si>
  <si>
    <t>Estructuración de equipo de trabajo</t>
  </si>
  <si>
    <t>Realizacion de circulos de calidad</t>
  </si>
  <si>
    <t>Total Vigilancia</t>
  </si>
  <si>
    <t>AVERIGUACIONES DISCIPLINARIAS</t>
  </si>
  <si>
    <r>
      <t>1. Principales actuaciones de FONDO proferidas dentro de los procesos disciplinarios:  (</t>
    </r>
    <r>
      <rPr>
        <sz val="11"/>
        <rFont val="Arial"/>
        <family val="2"/>
      </rPr>
      <t>*Auto de indagación preliminar</t>
    </r>
    <r>
      <rPr>
        <sz val="11"/>
        <color indexed="10"/>
        <rFont val="Arial"/>
        <family val="2"/>
      </rPr>
      <t xml:space="preserve">, </t>
    </r>
    <r>
      <rPr>
        <sz val="11"/>
        <color indexed="8"/>
        <rFont val="Arial"/>
        <family val="2"/>
      </rPr>
      <t>*Auto de apertura de investigación, * Auto que niega pruebas, *Pliegos de cargos, *Autos que citan audiencias dentro del Proceso Verbal,  *Auto de archivo, *Auto que resuelve un recurso, *Fallos absolutorios, *Fallos sancionatorios, *Fallos inhibitorios, *Autos que resuelven nulidad,  *Auto de suspensión Provisional y *Audiencia de Proceso verbal Segunda Instancia).</t>
    </r>
  </si>
  <si>
    <t>2. Principales actuaciones de TRAMITE proferidas dentro de los procesos disciplinarios:  * Auto que decreta pruebas, * Declaración Juramentada, *Versiones Libres, *Auto de cierre de la investigación, *Auto que prorroga término de investigación, *Auto de acumulación de procesos, *Auto de adición o aclaración, *Autos que ordenan remisión por competencia, *Solicitud de Información, *Auto que admite recurso, *Acta de Visita Administrativa, *Auto que da traslado de pruebas, *Constancias, *Auto que avoca conocimiento, *Auto que decide competencia preferente, *Resolución que decide recusación, *Auto que decreta prueba trasladada, *Auto que da traslado para alegatos de conclusión, *Ampliación de queja.</t>
  </si>
  <si>
    <t>3. Citaciones, notificaciones y comunicacciones</t>
  </si>
  <si>
    <t>4. Revisión  de Averiguaciones Disciplinarias Externas</t>
  </si>
  <si>
    <t>5. Práctica de Pruebas de otras entidades</t>
  </si>
  <si>
    <t>6. Competencias Preferentes</t>
  </si>
  <si>
    <t>7. Fortalecimiento de la Red de Oficinas de Control Disciplinario</t>
  </si>
  <si>
    <t>7.1. Reuniones</t>
  </si>
  <si>
    <t>7.2  Capacitaciones</t>
  </si>
  <si>
    <t>8. Realizacion de círculos de calidad</t>
  </si>
  <si>
    <t>Total Disciplimarios</t>
  </si>
  <si>
    <t>UPIP</t>
  </si>
  <si>
    <t>Estructuración de equipo de apoyo tecnico</t>
  </si>
  <si>
    <t>Personero Delegado 20D UPIP</t>
  </si>
  <si>
    <t>1, DIPLOMADOS</t>
  </si>
  <si>
    <t>1.1 DERECHO PENITENCIARIO</t>
  </si>
  <si>
    <t>31/08/2014</t>
  </si>
  <si>
    <t>1,2 DERECHO DE FAMILIA</t>
  </si>
  <si>
    <t xml:space="preserve">1,3 CONCILIACION </t>
  </si>
  <si>
    <t>1,4 DERECHOS HUMANOS Y DERECHO INTERNACIONAL HUMANITARIO (Mesa de Derechos Humanos)</t>
  </si>
  <si>
    <t>Subtotal de Diplomados</t>
  </si>
  <si>
    <t>2, SEMINARIOS</t>
  </si>
  <si>
    <t xml:space="preserve">2,1 SEMINARIO DE VEEDURIAS CIUDADANAS  (en asocio con la Contraloria) </t>
  </si>
  <si>
    <t>2.2 DERECHOS DEL CONSUMIDOR DESDE LA APLICACIÓN DE LA NUEVA LEY 1480/11</t>
  </si>
  <si>
    <t xml:space="preserve">2,3 JORNADAS DE MEDIACION DEL CONFLICTO PARA LIDERES COMUNITARIOS (5 SESIONES CADA 2 MESES)  1.TEORIA DEL CONFLICTO     2.TRAMITE DE LA MEDIACION     3, TECNICAS DE COMUNICACIÓN   4, MEDIACION EN FAMILIA    5.TECNICAS DE NEGOCIACION </t>
  </si>
  <si>
    <t>2,4 REGIMEN DE COPROPIEDAD HORIZONTAL ,  LEY 675/2001</t>
  </si>
  <si>
    <t>2,5  NO- DISCRIMINACIÓN.</t>
  </si>
  <si>
    <t>2,6 SEGURIDAD SOCIAL</t>
  </si>
  <si>
    <t xml:space="preserve">2,7 MOVILIDAD URBANA Y EMBRIAGUEZ (LEY 1696 DE 2013).   </t>
  </si>
  <si>
    <t>Subtotal de Seminarios</t>
  </si>
  <si>
    <t xml:space="preserve">3, VEEDURIAS </t>
  </si>
  <si>
    <t>ACTIVIDAD 3,1   SOCIALIZACION DE EXPERIENCIAS</t>
  </si>
  <si>
    <t xml:space="preserve">3,1 ,1 SEMINARIOS VEEDURIAS: (Medio Ambiente)  </t>
  </si>
  <si>
    <t xml:space="preserve">3,1,2 SEMINARIOS VEEDURIAS: (CONTRATACIÓN ESTATAL)  </t>
  </si>
  <si>
    <t>31/03/2014</t>
  </si>
  <si>
    <t>3,1,3 FORTALECIMIENTO RED DE VEEDURIAS (10 SESIONES)</t>
  </si>
  <si>
    <t>3,1,4 CLAUSURA FIN  DE AÑO -  RED DE VEEDURIAS</t>
  </si>
  <si>
    <t>Subtotal de ACTIVIDAD 3,1   SOCIALIZACION DE EXPERIENCIAS</t>
  </si>
  <si>
    <t>ACTIVIDAD 3,2   CONFORMACION DE VEEDURIAS</t>
  </si>
  <si>
    <t>3,2,1 SENSIBILIZACION A COMUNIDAD EN GENERAL  PARA CONFORMACION  DE VEEDURIAS (REFRIGERIOS) 10 SESIONES</t>
  </si>
  <si>
    <t>3,2,2 PROGRAMA DE CAPACITACION EN SUB- REGIONES DEL DEPARTAMENTO</t>
  </si>
  <si>
    <t>A solicitud de partes interesadas</t>
  </si>
  <si>
    <t>3,2,3 PROMOCION EN UNIVERSIDADES Y COLEGIOS EN VEEDURIAS CIUDADANAS,</t>
  </si>
  <si>
    <t>Subtotal de ACTIVIDAD 3,2   CONFORMACION DE VEEDURIAS</t>
  </si>
  <si>
    <t>ACTIVIDAD 3, 3  CONTROL Y ACOMPAÑAMIENTO A  VEEDURIAS</t>
  </si>
  <si>
    <t>3,3,1 REGISTRO PUBLICO DE VEEDURIAS</t>
  </si>
  <si>
    <t>3,3,2 ACOMPAÑAMIENTO A VEEDURIAS</t>
  </si>
  <si>
    <t>5,6 PARTICIPACIÓN EN REUNIONES CON OTRAS ENTIDADES</t>
  </si>
  <si>
    <t>ESTRUCTURACION DE EQUIPO</t>
  </si>
  <si>
    <t>Subtotal de ACTIVIDAD 3, 3  CONTROL Y ACOMPAÑAMIENTO A  VEEDURIAS</t>
  </si>
  <si>
    <t>Subtotal de de Formación</t>
  </si>
  <si>
    <t>DEMOCRACIA ESCOLAR</t>
  </si>
  <si>
    <t>ACTIVIDAD 1   ELECCION DE PERSONEROS ESCOLARES</t>
  </si>
  <si>
    <t>1.1 JORNADAS DE SENSIBILIZACION  A CANDIDATOS A PERSONEROS</t>
  </si>
  <si>
    <t>28/02/2014</t>
  </si>
  <si>
    <t>1,2 PARTICIPACION EN DEBATES CON CANDIDATOS A PERSONEROS</t>
  </si>
  <si>
    <t>A DEMANDA</t>
  </si>
  <si>
    <t>1,3 DIA DE LA DEMOCRACIA</t>
  </si>
  <si>
    <t>1,4  POSESION PERSONEROS ESCOLARES</t>
  </si>
  <si>
    <t>Subtotal de ACTIVIDAD 1   ELECCION DE PERSONEROS ESCOLARES</t>
  </si>
  <si>
    <t>ACTIVIDAD 2  ACOMPAÑAMIENTO A LA RED DE PERSONEROS</t>
  </si>
  <si>
    <t>2,1 CONCURSO  CUANTO SABES DE LA PERSONERIA</t>
  </si>
  <si>
    <t>2,2 REUNIONES DE LA RED DE PERSONEROS</t>
  </si>
  <si>
    <t>2,3 EVENTO CLAUSURA DE LA RED</t>
  </si>
  <si>
    <t>Subtotal de ACTIVIDAD 2  ACOMPAÑAMIENTO A LA RED DE PERSONEROS</t>
  </si>
  <si>
    <t>ACTIVIDAD 3 CAPACITACIONES A  PERSONEROS ESCOLARES</t>
  </si>
  <si>
    <t>3,1 PRIMER FORO MUNICIPAL DE CIBERBULLYIN</t>
  </si>
  <si>
    <t>3,2 ENCUENTRO DE PERSONEROS ESCOLARES EN  LAS  INSTALACIONES DE LA PERSONERIA</t>
  </si>
  <si>
    <t xml:space="preserve">3,3 SEMINARIO PERSONEROS ESTUDIANTILES 5-H (4 SESIONES), </t>
  </si>
  <si>
    <t>3,4 Asesoría y acompañamiento a Personeros Estudiantiles</t>
  </si>
  <si>
    <t>Subtotal de ACTIVIDAD 3 CAPACITACIONES A  PERSONEROS ESCOLARES</t>
  </si>
  <si>
    <t>ACTIVIDAD 4 CAPACITACIONES EN INSTITUCIONES EDUCATIVAS</t>
  </si>
  <si>
    <t>4,1 CAPACITACIONES DE DEMOCRACIA ESCOLAR</t>
  </si>
  <si>
    <t>4,2 APOYO 50 HORAS DE DERECHO CONSTITUCIONAL A I.E.</t>
  </si>
  <si>
    <t>Subtotal de ACTIVIDAD 4 CAPACITACIONES EN INSTITUCIONES EDUCATIVAS</t>
  </si>
  <si>
    <t>ACTIVIDAD 5   EVENTOS EN ARTICULACION CON OTRAS INSTITUCIONES</t>
  </si>
  <si>
    <t>5,1 PARADA DE LA LECTURA</t>
  </si>
  <si>
    <t>5,2 SEMANA DE LA CONVIVENCIA</t>
  </si>
  <si>
    <t>5,3 EVENTOS A DESARROLLAR EN ARTICULACION CON OTRAS ENTIDADES SECRETARIA DE EDUCACION Y CONTRALORIA.</t>
  </si>
  <si>
    <t>5,4 PARTICIPACIÓN MESA DE TRABAJO CONVIVENCIA ESCOLAR</t>
  </si>
  <si>
    <t>5,5 PARTICIPACION EN MESA DE TRABAJO DE DEMOCRACIA ESCOLAR</t>
  </si>
  <si>
    <t>Subtotal de ACTIVIDAD 5   EVENTOS EN ARTICULACION CON OTRAS INSTITUCIONES</t>
  </si>
  <si>
    <t>ACTIVIDAD 6 OTROS EVENTOS</t>
  </si>
  <si>
    <t>6,1 ATENCION A USUARIOS</t>
  </si>
  <si>
    <t>6,2 ASISTENCIA A COMISIONES ACCIDENTALES O SESIONES AL CONCEJO</t>
  </si>
  <si>
    <t>Subtotal de ACTIVIDAD 6 OTROS EVENTOS</t>
  </si>
  <si>
    <t>Subtotal de DEMOCRACIA ESCOLAR</t>
  </si>
  <si>
    <t>INFANCIA Y ADOLESCENCIA</t>
  </si>
  <si>
    <t>ACTIVIDAD 1 CAPACITACIONES EN LEY DE INFANCIA Y ADOLESCENCIA</t>
  </si>
  <si>
    <t>1,1 CAPACITACIONES EN I.E. DE MEDELLIN,  SUS CORREGIMIENTOS Y SUBREGIONES DEL DEPARTAMENTO, EN RESPONSABILIDAD PENAL PARA ADOLESCENTES, VIOLENCIA INTRAFAMILIAR Y LEY DE INFANCIA Y ADOLESCENCIA DIRIGIDA A PADRES DE FAMILIA, DOCENTES Y ESTUDIANTES (DE OFICIO O A SOLICITUD DE PARTE)</t>
  </si>
  <si>
    <t>Subtotal de ACTIVIDAD 1 CAPACTITACIONES EN LEY DE INFANCIA Y ADOLESCENCIA</t>
  </si>
  <si>
    <t>ACTIVIDAD 2 EVENTOS EN ARTICULACION CON OTRAS INSTITUCIONES</t>
  </si>
  <si>
    <t>2,1 DIA DE LA NIÑEZ</t>
  </si>
  <si>
    <t>2,2 Clasico Nacional Infantil de Ciclismo El mundo</t>
  </si>
  <si>
    <t>2,3Participacion en mesa de Trabajo de Infancia y Adolescencia</t>
  </si>
  <si>
    <t xml:space="preserve">2,4 REUNIONES DE ARTICULACION CON OTRAS ENTIDADES </t>
  </si>
  <si>
    <t>2,5 ATENCION A USUARIOS</t>
  </si>
  <si>
    <t>Subtotal de ACTIVIDAD 2 EVENTOS EN ARTICULACION CON OTRAS INSTITUCIONES</t>
  </si>
  <si>
    <t>Subtotal INFANCIA Y ADOLESCENCIA</t>
  </si>
  <si>
    <t>ACCIONES CONSTITUCIONALES</t>
  </si>
  <si>
    <t>Estudio y/o elaboracion de acciones popularres</t>
  </si>
  <si>
    <t>Estudio y/o elaboracion de acciones de cumplimiento</t>
  </si>
  <si>
    <t>Estudio y/o elaboracion de acciones de grupo</t>
  </si>
  <si>
    <t>Estudio y/o elaboracion de accion de inconstitucionalidad</t>
  </si>
  <si>
    <t>Estudio y/o elaboarcion de acciones de nulidad simple</t>
  </si>
  <si>
    <t>Estudio y/o elaboracion de accion de tutelas especiales</t>
  </si>
  <si>
    <t>coadyuvancia en acciones publicas</t>
  </si>
  <si>
    <t>verificacion de fallos judiciales</t>
  </si>
  <si>
    <t>Verificacion efectividad al derecho de peticion.</t>
  </si>
  <si>
    <t>seguimiento  derechos del consumidor</t>
  </si>
  <si>
    <t>asistencia a eventos</t>
  </si>
  <si>
    <t>restitucion de bienes de uso publico</t>
  </si>
  <si>
    <t>Subtotal ACCIONES CONSTITUCIONALES</t>
  </si>
  <si>
    <t>Total UPIP</t>
  </si>
  <si>
    <t>SOLUCION ALTERNATIVA DE CONFLICTOS</t>
  </si>
  <si>
    <t>Estructuración de equipos de apoyo tecnico</t>
  </si>
  <si>
    <t>Personero delegado 20D Conciliaciones</t>
  </si>
  <si>
    <t>Solucion Alternativa de Conflictos</t>
  </si>
  <si>
    <t>Implementación de la conciliación por insolvencia de persona natural no comerciante.</t>
  </si>
  <si>
    <t>Modificación Reglamento Interno Centro de Conciliación</t>
  </si>
  <si>
    <t>Seguimiento a la Norma NTC: 5906 de ICNTEC</t>
  </si>
  <si>
    <t>Total Conciliaciones</t>
  </si>
  <si>
    <t>PERSONERIA AUXILIAR</t>
  </si>
  <si>
    <t xml:space="preserve">1, SISTEMAS - PETI (Plan Estrategico de tecnologias de la informacion) </t>
  </si>
  <si>
    <t>1.1 Adquisición de software</t>
  </si>
  <si>
    <t>1.1.1 Renovación de  licencias antivirus</t>
  </si>
  <si>
    <t>Personería Auxiliar</t>
  </si>
  <si>
    <t>1.1.2 Actualizacion y Mentenimiento SIP</t>
  </si>
  <si>
    <t>1.1.3 Renovación windows server</t>
  </si>
  <si>
    <t>1.1.4 Video Bean</t>
  </si>
  <si>
    <t>1.1.5 Renovación de licencia  biblioteca juridica</t>
  </si>
  <si>
    <t>1.1.6 Renovación de licencia notinet</t>
  </si>
  <si>
    <t>1.1.7 Adquisicion de Office ultima version</t>
  </si>
  <si>
    <t>1.1.8 Adquisicion mesa de ayuda</t>
  </si>
  <si>
    <t>1.1.9 Mantenimiento, soporte y capacitación de la página Web y al intranet</t>
  </si>
  <si>
    <t>1.2 Adquisición de hadware</t>
  </si>
  <si>
    <t>1.2.1 Equipos de escritorio</t>
  </si>
  <si>
    <t>1.2.3 Adquisicion de servidor</t>
  </si>
  <si>
    <t>1.2.5 Renovacion de cableado de red y centro de datos de la UPDH</t>
  </si>
  <si>
    <t>1.2.6 Adquisicio de telefono ip</t>
  </si>
  <si>
    <t>1.2.7 Mantenimiento Scanner</t>
  </si>
  <si>
    <t>1.2.8 Outsorcing de Fotocopiado e impresión</t>
  </si>
  <si>
    <t xml:space="preserve">1,2,9 adquisición de dos impresoras térmicas </t>
  </si>
  <si>
    <t>1.3 Equipo de trababo TI</t>
  </si>
  <si>
    <t>1.3.1 Estructuración de equipo de trabajo</t>
  </si>
  <si>
    <t>1.3.2 Coordinación</t>
  </si>
  <si>
    <t>Subtotal de Sistemas</t>
  </si>
  <si>
    <t>2 Gestión de Talento Humano</t>
  </si>
  <si>
    <t xml:space="preserve"> 2,1 Plan anual Institucional de Bienestar Social - PIB 2014</t>
  </si>
  <si>
    <t>Plan anual Institucional de Bienestar Social</t>
  </si>
  <si>
    <t>Subtotal Bienestar</t>
  </si>
  <si>
    <t>2,2 Plan anual institucional de capacitaciones -  PIC 2014</t>
  </si>
  <si>
    <t>Plan anual institucional de capacitaciones -  PIC 2013</t>
  </si>
  <si>
    <t>Subtotal Capacitaciones</t>
  </si>
  <si>
    <t>3, Gestión Documental</t>
  </si>
  <si>
    <t>Adecuar los lugares de almacenamiento con estanterías para recibir la documentación.</t>
  </si>
  <si>
    <t>presentación en Comité de Archivo y consejo departamental de Archivos las tablas de valoración</t>
  </si>
  <si>
    <t>Conservación de documentos</t>
  </si>
  <si>
    <t>Compra de cajas Nº 12 para guardar archivos y adhesivos</t>
  </si>
  <si>
    <t>Escaneado y Digitalización Documental de cajas de archivo</t>
  </si>
  <si>
    <t xml:space="preserve">Almacenamiento de cajas de archivo </t>
  </si>
  <si>
    <t>Subtotal Documental</t>
  </si>
  <si>
    <t>4, Gestión Administrativa</t>
  </si>
  <si>
    <t>4,1 vehiculos</t>
  </si>
  <si>
    <t>4.1.1 Mantenimiento preventivo</t>
  </si>
  <si>
    <t>cambio de aceite de motor y accesorios</t>
  </si>
  <si>
    <t>revision sistema general de frenos cada mes</t>
  </si>
  <si>
    <t>Revision sistema general de refrigeracion, electrico y electronico cada seis meses</t>
  </si>
  <si>
    <t>Revision sistema de suspension,balanceo y alineacion cada tres meses</t>
  </si>
  <si>
    <t>Revision de kit de carretera y documentos legales(impuesto y Soat) una vez por año</t>
  </si>
  <si>
    <t>28/02/201</t>
  </si>
  <si>
    <t>4.1.2. Mantenimiento correctivo</t>
  </si>
  <si>
    <t>Cambio de piezas mecanicas, elecetricas y electronicas</t>
  </si>
  <si>
    <t>a solicitud</t>
  </si>
  <si>
    <t>cambio de llantas</t>
  </si>
  <si>
    <t>suministro de combustible</t>
  </si>
  <si>
    <t>Estructuraccion de equipo de servicio de conduccion</t>
  </si>
  <si>
    <t>31/01/2014</t>
  </si>
  <si>
    <t>4,2 Aseo Locativo</t>
  </si>
  <si>
    <t>programa  5 S</t>
  </si>
  <si>
    <t xml:space="preserve">Brigada especial para mantenimiento </t>
  </si>
  <si>
    <t>4,3 Mantenimiento locativo</t>
  </si>
  <si>
    <t>mantenimiento de la cerrajeria</t>
  </si>
  <si>
    <t>mantenimiento infaestrutura locativa</t>
  </si>
  <si>
    <t>Mantenimiento y actualizacion de centro de datos Plaza la Libertad (proyecto de dotacion de oficinas)</t>
  </si>
  <si>
    <t>4,4 Cartera o bienes muebles</t>
  </si>
  <si>
    <t xml:space="preserve">Reintegro de Bienes </t>
  </si>
  <si>
    <t>ingreso de activos</t>
  </si>
  <si>
    <t>mantenimiento de bienes</t>
  </si>
  <si>
    <t xml:space="preserve">Estruturacion de equipo </t>
  </si>
  <si>
    <t xml:space="preserve">4,5 Suministros </t>
  </si>
  <si>
    <t>Abastecimiento de los insumos de cafeteria, aseo, papeleria y elementos de oficina general cada mes</t>
  </si>
  <si>
    <t>servicio de correspondencia urbana, departamental , nacional e internacional</t>
  </si>
  <si>
    <t>Servicio de comunicación</t>
  </si>
  <si>
    <t>Servicio de aseo y cafeteria (Personal y suministros)</t>
  </si>
  <si>
    <t>Subtotal Servicios Administrativos</t>
  </si>
  <si>
    <t>Total Personería Auxiliar</t>
  </si>
  <si>
    <t>OFICINA DE COMUNICACIONES</t>
  </si>
  <si>
    <t>PROGRAMAS DE TV</t>
  </si>
  <si>
    <t xml:space="preserve">Producción, realizacion y transmision del programa institucional en 2 canales locales de TV </t>
  </si>
  <si>
    <t>Jefe Oficina de Comunicación</t>
  </si>
  <si>
    <t>Subtotal Programa de TV</t>
  </si>
  <si>
    <t>PUBLICIDAD</t>
  </si>
  <si>
    <t>Vallas</t>
  </si>
  <si>
    <t>Elaboracion de cuñas radiales</t>
  </si>
  <si>
    <t>Transmisión del programa institucional en 48 canales comunitarios de Medellin y Antioquia</t>
  </si>
  <si>
    <t xml:space="preserve">Ejecutar un plan de medios de comunicación  ( Separata en el Mundo) </t>
  </si>
  <si>
    <t>Realizar una campaña externa</t>
  </si>
  <si>
    <t>Punto Cardinal</t>
  </si>
  <si>
    <t>Subtotal Publicidad</t>
  </si>
  <si>
    <t xml:space="preserve">IMPRESOS Y PUBLICACIONES </t>
  </si>
  <si>
    <t>2 PERIÓDICOS INSTITUCIONALES (informe de gestión) distribuidos como inserto en los periódicos locales</t>
  </si>
  <si>
    <t>Publicidad y Propaganda en Cuadernos</t>
  </si>
  <si>
    <t>Publicidad y Propaganda en Mugs</t>
  </si>
  <si>
    <t>Publicidad y Propaganda en Chalecos</t>
  </si>
  <si>
    <t>Gorras</t>
  </si>
  <si>
    <t>Lapiceros</t>
  </si>
  <si>
    <t>Libretas</t>
  </si>
  <si>
    <t>Carpetas</t>
  </si>
  <si>
    <t>Impresos Plegables</t>
  </si>
  <si>
    <t>Impresos y Suscripciones Carpetas archivo</t>
  </si>
  <si>
    <t>Impresos de Pendones</t>
  </si>
  <si>
    <t>Impresos Volantes</t>
  </si>
  <si>
    <t>Publicacion y presentacion de Libro con Guia Metodologica</t>
  </si>
  <si>
    <t>Delegado 20D Penal - Jefe Oficina de Comunicación</t>
  </si>
  <si>
    <t>Señaletica</t>
  </si>
  <si>
    <t xml:space="preserve">Estructuracion de equipo de trabajo </t>
  </si>
  <si>
    <t>Circulos de calidad</t>
  </si>
  <si>
    <t xml:space="preserve">Subtotal IMPRESOS Y PUBLICACIONES </t>
  </si>
  <si>
    <t>Total Oficina de Comunicaciones</t>
  </si>
  <si>
    <t>OFICINA DE PLANEACION</t>
  </si>
  <si>
    <t>1, Revisión Diagnóstico De Caracterización Del Proceso, Normograma, Procedimientos Y Registros</t>
  </si>
  <si>
    <t>1,1 Reuniones con lideres de proceso y promotores de calidad</t>
  </si>
  <si>
    <t>Jefe oficina de Planeación</t>
  </si>
  <si>
    <t>1,2 Acompañamiento y asesoria a las propuestas presentadas por los lideres de procesos</t>
  </si>
  <si>
    <t>2,Presentación y Verificación  De Modificaciones Adiciones O Supresiones</t>
  </si>
  <si>
    <t>2,1 Recepcion de solicitudes de modificaciones, supresiones o adiciones de rediseño del sistema</t>
  </si>
  <si>
    <t>2,2 Estudio y verificación de las propuestas presentadas por los lideres de procesos vs SGC</t>
  </si>
  <si>
    <t>2,3 Aprobacion de las propuestas, Implementación y expedición de Resolución</t>
  </si>
  <si>
    <t>3, Adopción E Implementación</t>
  </si>
  <si>
    <t>3,1 Actualización de cambios y/o adiciones en el S.G.C.</t>
  </si>
  <si>
    <t>3,2 Socializacion de los cambios</t>
  </si>
  <si>
    <t>3,3 Impresión y archivo de documentos para folder</t>
  </si>
  <si>
    <t xml:space="preserve">4, Difusion y socializacion de la actualizacion del sistema </t>
  </si>
  <si>
    <t>4,1 Inducción a servidores publicos sobre el rediseño del SGC</t>
  </si>
  <si>
    <t>5, Evaluacion y seguimiento del SGC</t>
  </si>
  <si>
    <t xml:space="preserve">Elaboracion, proyeccion del Plan de Acción Plan Operativo año 2014 </t>
  </si>
  <si>
    <t>Seguimiento Plan Estrategico "PRIMERO EL SER HUMANO"</t>
  </si>
  <si>
    <t>Seguimiento PA - PO 2014</t>
  </si>
  <si>
    <t>Realizacion jornadas  semana de la calidad</t>
  </si>
  <si>
    <t>Realizar Comité de Dirección</t>
  </si>
  <si>
    <t>Cooperacion Interinstitucional</t>
  </si>
  <si>
    <t>Administracion del Banco de Proyectos de inversion</t>
  </si>
  <si>
    <t>Radicacion nuevos proyectos de inversion</t>
  </si>
  <si>
    <t>Realizar acompañamiento y asesoría a las diferentes areas en temas relacionados con plan de accion, plan operativo, proyectos, indicadores, riesgos, SGC</t>
  </si>
  <si>
    <r>
      <t xml:space="preserve">Seguimiento  </t>
    </r>
    <r>
      <rPr>
        <b/>
        <sz val="12"/>
        <color indexed="8"/>
        <rFont val="Arial"/>
        <family val="2"/>
      </rPr>
      <t>indicadores</t>
    </r>
    <r>
      <rPr>
        <sz val="11"/>
        <color indexed="8"/>
        <rFont val="Arial"/>
        <family val="2"/>
      </rPr>
      <t xml:space="preserve"> y mapas de riesgos</t>
    </r>
  </si>
  <si>
    <t>Seguimiento a las PQRS</t>
  </si>
  <si>
    <t>Administrar (actualizacion y seguimiento) el SGC Estructuración de equipo de trabajo</t>
  </si>
  <si>
    <t>Informe de estado del SGC</t>
  </si>
  <si>
    <t>Comité de revision por direccion</t>
  </si>
  <si>
    <t>Preauditoria, Auditoria e inscripcion del ICONTEC (seguimiento)</t>
  </si>
  <si>
    <t>31/05/2014</t>
  </si>
  <si>
    <t>Rendicion de cuentas</t>
  </si>
  <si>
    <t>Total Oficina de Planeación</t>
  </si>
  <si>
    <t>CONTROL INTERNO</t>
  </si>
  <si>
    <t>1. EVALUACION INDEPENDIENTE</t>
  </si>
  <si>
    <t>Realizar las auditorias internas de calidad 8.2.2, 8.2.3 NCGP 1000-2009 Subsistema control de evaluación. Componente, evaluación independiente. Elemento Auditorìa Interna</t>
  </si>
  <si>
    <t xml:space="preserve">Jefe de Control interno
</t>
  </si>
  <si>
    <t>Realizar auditoria de Seguimiento a la Calidad del Servicio. 5.2. Enfoque al cliente.  8.2.4 NTCGP 1000-2009.Subsistema Control de evaluación. Componente, autoevaluación. Elemento, autoevaluación del control.</t>
  </si>
  <si>
    <t>Informe seguimiento acciones correctivas y preventivas.</t>
  </si>
  <si>
    <t>Evaluaciòn de Gestiòn por Dependencias</t>
  </si>
  <si>
    <r>
      <t xml:space="preserve">Realizar Auditorias Especiales  7.4. 
</t>
    </r>
    <r>
      <rPr>
        <b/>
        <sz val="11"/>
        <rFont val="Arial"/>
        <family val="2"/>
      </rPr>
      <t xml:space="preserve">
1-</t>
    </r>
    <r>
      <rPr>
        <sz val="11"/>
        <rFont val="Arial"/>
        <family val="2"/>
      </rPr>
      <t xml:space="preserve">Adquisición de bienes y servicios 8.2.1 .
</t>
    </r>
    <r>
      <rPr>
        <b/>
        <sz val="11"/>
        <rFont val="Arial"/>
        <family val="2"/>
      </rPr>
      <t xml:space="preserve">
2-</t>
    </r>
    <r>
      <rPr>
        <sz val="11"/>
        <rFont val="Arial"/>
        <family val="2"/>
      </rPr>
      <t xml:space="preserve">Satisfacción del cliente (Quejas reclamos)NTCGP 1000-2009. Subsistema Control de gestion. Componente comunicación pública. Elemento comunicación organizacional.
</t>
    </r>
    <r>
      <rPr>
        <b/>
        <sz val="11"/>
        <rFont val="Arial"/>
        <family val="2"/>
      </rPr>
      <t xml:space="preserve">3- </t>
    </r>
    <r>
      <rPr>
        <sz val="11"/>
        <rFont val="Arial"/>
        <family val="2"/>
      </rPr>
      <t>Informe de Austeridad en el gasto</t>
    </r>
  </si>
  <si>
    <t xml:space="preserve">Evaluacion manejo fondo caja fija menor </t>
  </si>
  <si>
    <t>Elaboración informe de cumplimiento de la normatividad en la contratación y ordenes de pago</t>
  </si>
  <si>
    <t>Subtotal Actividad</t>
  </si>
  <si>
    <t>2. SEGUIMIENTO MAPA DE RIESGOS</t>
  </si>
  <si>
    <t>Efectuar Seguimiento a los mapas de riesgo y planes de manejo de riesgos. 4.1 NTCGP 1000:2009 Subsistema Control Estrategico, Componente Administraciòn del Riesgo, Elemento Valoraciòn del Riesgo.</t>
  </si>
  <si>
    <t>Efectuar Seguimiento al mapa de riesgo de corrrupción. Decreto 2641 de 2012</t>
  </si>
  <si>
    <t>3. ACOMPAÑAMIENTO  Y ASESORIA</t>
  </si>
  <si>
    <t>Asistencia Comites.5,1 Compromiso de la Direcciòn NTCGP1000:2009 Subsistema Control Estrategico Componente Ambiente de Control, Elemento Estilo de Direcciòn 
(Contrataciòn, Conciliaciòn)</t>
  </si>
  <si>
    <t xml:space="preserve">Verificar transparencia de proceso contractual 7.2.3 Comunicaciòn con el Cliente Literal b) NTCGP 1000:2009 Subsistema Control de Gestiòn, Componente Informaciòn, Elemento Informaciòn primaria. </t>
  </si>
  <si>
    <t xml:space="preserve">Realizar acompañamiento y asesoría .5,1 Compromiso de la Direcciòn NTCGP1000:2009 Subsistema Control Estrategico Componente Ambiente de Control, Elemento Estilo de Direcciòn
-(Comité Directivo, Comiciones Concejo) </t>
  </si>
  <si>
    <t>4. RELACIÓN CON OTROS ENTES</t>
  </si>
  <si>
    <t xml:space="preserve">Elaboración periodica de informes para los diferentes entes. 7,2,3 Comunicaciòn con el cliente NTCGP 1000:2009 .Subsistema Control de Gestiòn. Componente Informaciòn. Elemento Informaciòn primaria.
</t>
  </si>
  <si>
    <t>Informe ejecutivo anual sobre el avance del Sistema de Control Interno</t>
  </si>
  <si>
    <t>Seguimiento a las funciones del comité de conciliación</t>
  </si>
  <si>
    <t>Informe Pormenorizado Control Interno, Ley 1474 de 2011</t>
  </si>
  <si>
    <t>5. FOMENTO DE CULTURA DE AUTOCONTROL</t>
  </si>
  <si>
    <t>Realizar campañas fomento de cultura de Autogestión, Autocontrol y Autorregulación.  5,3 Politica de Calidad NTCGP 1000:2009. Subsistema control estrategico. Componente Direccionamiento Estrategico</t>
  </si>
  <si>
    <t>$ 5.000.000</t>
  </si>
  <si>
    <t>Comunicar la contribución de la efectividad de la campaña en el logro de los objetivos. 5,3 Politica de Calidad NTCGP 1000:2009. Subsistema control estrategico. Componente Direccionamiento Estrategico</t>
  </si>
  <si>
    <t>Ejecucion programa de incentivos para auditores</t>
  </si>
  <si>
    <t>Total de la Oficina de Control Interno</t>
  </si>
  <si>
    <t>ASESOR DEL DESPACHO</t>
  </si>
  <si>
    <t>Conceptos juridicos</t>
  </si>
  <si>
    <t xml:space="preserve">Asesor de Despacho </t>
  </si>
  <si>
    <t>Respuesta Derechos de peticion internos</t>
  </si>
  <si>
    <t>Respuesta Acciones de tutela</t>
  </si>
  <si>
    <t>Defensa judicial de la entidad</t>
  </si>
  <si>
    <t>Estudio de titulos para compra de inmueble (Fondo de vivienda de la Personeria)</t>
  </si>
  <si>
    <t>Asistencia a sesiones en el Concejo de Medellin</t>
  </si>
  <si>
    <t>Asistencia a Comisiones Accidentales del concejo</t>
  </si>
  <si>
    <t>Asesorias Juridicas al Despacho</t>
  </si>
  <si>
    <t>Apoyo a otras áreas</t>
  </si>
  <si>
    <t>Estructuracción de equipo de trabajo</t>
  </si>
  <si>
    <t>Asistencia a comites de conciliacion</t>
  </si>
  <si>
    <t>Coordinación grupo de trabajo conceptos POT</t>
  </si>
  <si>
    <t>Emitir conceptos relacionados con POT</t>
  </si>
  <si>
    <t>Informe del proyecto de acuerdo de revision del POT</t>
  </si>
  <si>
    <t>Total Asesor de Despacho</t>
  </si>
  <si>
    <t>Gran Total de Plan Operativo</t>
  </si>
  <si>
    <t>Dotación sala de audiencia</t>
  </si>
  <si>
    <t>PLAN DE ACCIÓN 2014</t>
  </si>
  <si>
    <t>LINEA ESTRATEGICA 1: LA DIGNIDAD DEL SER HUMANO</t>
  </si>
  <si>
    <t>Objetivo</t>
  </si>
  <si>
    <t>Observar el cumplimiento efectivo de los derechos de las personas para prevenir su vulneracion.</t>
  </si>
  <si>
    <t>Proceso</t>
  </si>
  <si>
    <t>Guarda y Promoción de los Derechos Humanos</t>
  </si>
  <si>
    <t>Meta de la actividad</t>
  </si>
  <si>
    <t>Proyecto1: Plan de concertacion institucional para la proteccion y guarda de los derechos humanos.</t>
  </si>
  <si>
    <t>Clasificacion y analisis de la informacion recolectada por los observatorios</t>
  </si>
  <si>
    <t>Informacion depurada</t>
  </si>
  <si>
    <t>Proceso de observatorio e investigaciones en DDHH</t>
  </si>
  <si>
    <t>trimestral</t>
  </si>
  <si>
    <t>Implementacion de las recomendaciones de la situacion de los Obbservatorios</t>
  </si>
  <si>
    <t>Fortalecimiento de los Observatorios</t>
  </si>
  <si>
    <t>Personero Delegado 20 D Atención al Público</t>
  </si>
  <si>
    <t>Entidades a requerir por vulneracion continua de los DDHH</t>
  </si>
  <si>
    <t>Entidades objeto de intervencion</t>
  </si>
  <si>
    <t>Monitoreo, evaluacion y seguimiento</t>
  </si>
  <si>
    <t>Seguimiento</t>
  </si>
  <si>
    <t>Proceso de observatorio e investigaciones en DDHH y Personero Delegado 20 D Atención al Público</t>
  </si>
  <si>
    <t>Subtotal</t>
  </si>
  <si>
    <t>Proyecto 2: Elaboracion y definicion de un marco institucional para la comparecencia ante jueces para la proteccion de los derechos humanos.</t>
  </si>
  <si>
    <t>Publicacion</t>
  </si>
  <si>
    <t xml:space="preserve">Conformacion del grupo de estudio para el marco institucional </t>
  </si>
  <si>
    <t>Equipo conformado y Consultor externo y/o investigador</t>
  </si>
  <si>
    <t>Presentacion anteproyecto de documento con la segunda parte de la guia metodologica para su aprobacion por parte del Equipo Directivo</t>
  </si>
  <si>
    <t>Informe de anteproyecto</t>
  </si>
  <si>
    <t>Realizacion de ajustes de la segunda parte de la Guia metodologica</t>
  </si>
  <si>
    <t>Informe de ajustes</t>
  </si>
  <si>
    <t>001/06/2014</t>
  </si>
  <si>
    <t>Aprobacion de de la segunda parte de la Guia Metodologica (puede ser por parte de un consultor externo)</t>
  </si>
  <si>
    <t>Guia</t>
  </si>
  <si>
    <t>001/7/2014</t>
  </si>
  <si>
    <t>Proyecto 3: Elaboracion y definicion de un marco institucional para la promocion de los derechos humanos y acompañamiento de las personas para que no se les vulneren.</t>
  </si>
  <si>
    <t>Presentacion de propuesta de investigacion por parte del grupo de estudio y su respectivo desarrolllo contenisdo en un informe anual de DDHH que se dara a conocer a la ciudadania y dejado para consulta de los interados  en la UPDH y bibliotecas de la ciudad</t>
  </si>
  <si>
    <t>Inforrme anual de DDHH</t>
  </si>
  <si>
    <t xml:space="preserve">Entrega del informe de DDHH a la ciudadania </t>
  </si>
  <si>
    <t>Informe</t>
  </si>
  <si>
    <t>Proyecto 4: Implementación de la secretaria tecnica (Ley de Victimas)</t>
  </si>
  <si>
    <t>1. Evaluación de la secretaria de victimas de la Personería de Medellín</t>
  </si>
  <si>
    <t>Evaluación</t>
  </si>
  <si>
    <t>2. Campaña de fortalecimiento y proyectos de la mase de victimas</t>
  </si>
  <si>
    <t>Proyectos</t>
  </si>
  <si>
    <t>Acudir en calidad de Ministerio Público al apoyo de la problemáticas donde estén involucrados niños, niñas y adolescentes en especial en las comisarías de familia, inspecciones municipales, cárceles de menores y habitantes de calle</t>
  </si>
  <si>
    <t xml:space="preserve">Proyecto 5:Grupo de apoyo a la problemática de niños, niñas y adolescentes
</t>
  </si>
  <si>
    <t>Estructuración de Equipos</t>
  </si>
  <si>
    <t>Recurso humano (2 Delegados 17D y 3 contratistas)</t>
  </si>
  <si>
    <t>Plan de trabajo</t>
  </si>
  <si>
    <t>Plan de trabajo (En este plan de trabajo se van a incluir capacitaciones )</t>
  </si>
  <si>
    <t>Estructurar procedimiento y formatos</t>
  </si>
  <si>
    <t>Procedimientos estructurados</t>
  </si>
  <si>
    <t>Personero Delegado 20D Penal y Jefe de Of. De Planeación</t>
  </si>
  <si>
    <t>Informes de DDHH de desempeño de las comisarias frente al restablecimiento de derechos de niños, niñas y adoescentes</t>
  </si>
  <si>
    <t>Difusión del informe de DDHH de niños, niñas y adolescentes</t>
  </si>
  <si>
    <t>Difusión en medios y al público en general por medio de públicaciones</t>
  </si>
  <si>
    <t>001/11/2014</t>
  </si>
  <si>
    <t>Realzar las condiciones de los derechos de las personas en la ciudad de Medellin mediante una mejor presencia institucional.</t>
  </si>
  <si>
    <t>%  Cumpl</t>
  </si>
  <si>
    <t>Proyecto 1: Estructurar estrategicamente el funcionamiento de los observatorios.</t>
  </si>
  <si>
    <t>Informe Observatorios</t>
  </si>
  <si>
    <t xml:space="preserve">Asesora del Despacho                                                                        </t>
  </si>
  <si>
    <t>Informe de visitas verificación de derechos</t>
  </si>
  <si>
    <t>Proyecto 2: Estructurar la presencia permanente de la Personeria en los corregimientos y comunas.</t>
  </si>
  <si>
    <t>1. Corregimientos</t>
  </si>
  <si>
    <t>1.Seguimiento y recomendaciones en la implementación de los servicios de la Personería en los corregimientos</t>
  </si>
  <si>
    <t xml:space="preserve">2. recomendaciones </t>
  </si>
  <si>
    <t>2. Comunas</t>
  </si>
  <si>
    <t xml:space="preserve">La Personería acompañara con sus areas de Atención al Público, Derechos Humanos, Observatorios y demás dependencias  las actividades que realiza  la administración municipal en las comunas con el programa.  Y se hará presencia institucional con las áreas misionales y observatorios de la Entidad </t>
  </si>
  <si>
    <t>Verificar la información que salgan de estas jornadas con el fin de implementar campañas y acompañamiento a las comunidades y brigadas en las comunas</t>
  </si>
  <si>
    <t>Proyecto 3: Mejorar el servicio de atencion personalizada, mediante la aplicación de la teoria de colas.</t>
  </si>
  <si>
    <t>1. Elaboración de convenio para la realización del estudio de teorias de colas</t>
  </si>
  <si>
    <t>Convenio (Bancolombia - Personería)</t>
  </si>
  <si>
    <t>LINEA ESTRATEGICA 2: LA MIRADA A LA GESTION PUBLICA</t>
  </si>
  <si>
    <t>Procurar la efectividad en el cumplimiento de los fines del Estado con miras al fortalecimiento institucional de los organismos objeto de vigilancia.</t>
  </si>
  <si>
    <t>Vigilancia de la Conducta Oficial</t>
  </si>
  <si>
    <t>Proyecto 1: Definir un Plan General de Vigilancia Administrativa.</t>
  </si>
  <si>
    <t>1. Elaboración de Cartilla "Lo que el Servidor Público debe conocer"</t>
  </si>
  <si>
    <t>Elaborar 1000 ejemplares</t>
  </si>
  <si>
    <t>Personero Delegado 20 D Vigilancia Administrativa</t>
  </si>
  <si>
    <t>1.1 Seleccionar  contenidos</t>
  </si>
  <si>
    <t>Contenido definido</t>
  </si>
  <si>
    <t>1.2.Elaborar textos</t>
  </si>
  <si>
    <t>Borrador elaborado</t>
  </si>
  <si>
    <t>1.3 Revisar proyecto Cartilla</t>
  </si>
  <si>
    <t>Proyecto revisado</t>
  </si>
  <si>
    <t>1.4 Contratar proveedor</t>
  </si>
  <si>
    <t>Contrato suscrito</t>
  </si>
  <si>
    <t>1.5 Distrubuír el material pedagógico</t>
  </si>
  <si>
    <t xml:space="preserve">Cartillas entregadas </t>
  </si>
  <si>
    <t>2. Visitas interdisciplinarias por proyectos, programas o líneas del Plan de Desarrollo</t>
  </si>
  <si>
    <t xml:space="preserve">Realizar 6 visitas </t>
  </si>
  <si>
    <t>15/12/2014</t>
  </si>
  <si>
    <t>2.1 Conformar Equipo de trabajo</t>
  </si>
  <si>
    <t>Equipo interdisciplinario definido</t>
  </si>
  <si>
    <t>2.2 Definir el objeto de la visita interdisciplinaria</t>
  </si>
  <si>
    <t>Objeto seleccionado</t>
  </si>
  <si>
    <t>2.3 Elaborar cronograma de visitas</t>
  </si>
  <si>
    <t xml:space="preserve">Cronograma </t>
  </si>
  <si>
    <t>2.4 Realización de visitas</t>
  </si>
  <si>
    <t>Visitas realizadas</t>
  </si>
  <si>
    <t>2.5 Realizar informe de visita</t>
  </si>
  <si>
    <t>2.6 Efectuar seguimiento a los hallazgos administrativos detectados</t>
  </si>
  <si>
    <t>3. Capacitaiones dirigidas a servidores públicos municipales</t>
  </si>
  <si>
    <t>6 capacitaciones</t>
  </si>
  <si>
    <t>3.1 Seleccionar los temas  de capacitación</t>
  </si>
  <si>
    <t>Temas definidos</t>
  </si>
  <si>
    <t xml:space="preserve">3.2 Definir logística </t>
  </si>
  <si>
    <t>Auditorio y expositor seleccionado</t>
  </si>
  <si>
    <t xml:space="preserve">3.3 Realizar la sesión de capacitación </t>
  </si>
  <si>
    <t>Servidores capacitados</t>
  </si>
  <si>
    <t>3.4 Evaluar la capacitación impartida</t>
  </si>
  <si>
    <t>4. Estudio y/o elaboración de Acciones de Repetición</t>
  </si>
  <si>
    <t>4.1 Solicitar información sobre condenas, conciliaciones u otras formas de terminación de procesos en contra del Municipio de Medellín.</t>
  </si>
  <si>
    <t>Listado de procesos</t>
  </si>
  <si>
    <t>4.2 Analizar la viabilidad de la acción</t>
  </si>
  <si>
    <t>Listado de acciones interponer</t>
  </si>
  <si>
    <t>4.3 Elaborar e interponer la acción de repetición</t>
  </si>
  <si>
    <t>Acciones elaboradas e interpuestas</t>
  </si>
  <si>
    <t>4.4 Realizar seguimiento a la acción interpuesta</t>
  </si>
  <si>
    <t>5.Elaboración Cartilla "Código Unico Disciplinario"</t>
  </si>
  <si>
    <t>Elaborar 300 cartillas</t>
  </si>
  <si>
    <t>Personera Delegada 20 D Disciplinarios</t>
  </si>
  <si>
    <t>5.1 Seleccionar  contenidos</t>
  </si>
  <si>
    <t>5.2.Elaborar textos</t>
  </si>
  <si>
    <t>5.3 Revisar proyecto Cartilla</t>
  </si>
  <si>
    <t>5.4 Contratar proveedor</t>
  </si>
  <si>
    <t>5.5 Distrubuír el material pedagógico</t>
  </si>
  <si>
    <t>6. Fortalecimiento ROCID</t>
  </si>
  <si>
    <t>3 capacitaciones</t>
  </si>
  <si>
    <t>01/02/201</t>
  </si>
  <si>
    <t>6.1 Actualizar base de datos</t>
  </si>
  <si>
    <t>Base de datos actualizada</t>
  </si>
  <si>
    <t>6.2 Definir fecha, hora, intensidad y tema para capacitar a los miembros de la Red</t>
  </si>
  <si>
    <t>Agenda de capacitaciones</t>
  </si>
  <si>
    <t>6.3 Contratar conferencistas y logística</t>
  </si>
  <si>
    <t>6.4 Realizar capacitación</t>
  </si>
  <si>
    <t>Servidores públicos capacitados</t>
  </si>
  <si>
    <t>7. Campaña publicitaria anticorrupción</t>
  </si>
  <si>
    <t>1 campaña</t>
  </si>
  <si>
    <t>Personera Delegada 20 D Disciplinarios.</t>
  </si>
  <si>
    <t xml:space="preserve">7.1 Definir contenidos, piezas publicitarias  y medios </t>
  </si>
  <si>
    <t>Textos y medios</t>
  </si>
  <si>
    <t>7.2 Seleccionar proveedor</t>
  </si>
  <si>
    <t xml:space="preserve">7.3 Realizar la campaña </t>
  </si>
  <si>
    <t>Mensaje difundido</t>
  </si>
  <si>
    <t>Proyecto 2: Estructurar los mecanismos para la suscripcion de pactos por la transparencia y el buen gobierno.</t>
  </si>
  <si>
    <t xml:space="preserve">1. Seguimiento Acuerdos Pacto por la Transparencia y el Buen Gobierno </t>
  </si>
  <si>
    <t xml:space="preserve">6 reuniones </t>
  </si>
  <si>
    <t>1.1 Definir fecha, hora, intensidad y tema</t>
  </si>
  <si>
    <t xml:space="preserve">Agenda de las sesiones </t>
  </si>
  <si>
    <t>1.2 Realizar conviocatoria</t>
  </si>
  <si>
    <t>Firmantes y veedores invitados</t>
  </si>
  <si>
    <t>1.3 Contratar la logística</t>
  </si>
  <si>
    <t>1.4 Efectuar la sesión de seguimiento a los acuerdos del Pacto</t>
  </si>
  <si>
    <t>Sesión realizada</t>
  </si>
  <si>
    <t>1.5 Elaboración de informe</t>
  </si>
  <si>
    <t>Proyecto 3: Implementar la oralidad en los procesos disciplinarios en la Personeria.</t>
  </si>
  <si>
    <t>1. Implementar el proceso verbal para el área de averiguaciones disciplinarias</t>
  </si>
  <si>
    <t xml:space="preserve">1. Implementación del procedimiento verbal </t>
  </si>
  <si>
    <t xml:space="preserve">Personera Delegada 20D Disciplinarios </t>
  </si>
  <si>
    <t>1.1 Identificación de los procesos disciplinarios que pueden ser tramitados por el procedimiento verbal</t>
  </si>
  <si>
    <t xml:space="preserve">Relación de procesos </t>
  </si>
  <si>
    <t>1.2 Programación de audiencias verbales</t>
  </si>
  <si>
    <t>Cronograma</t>
  </si>
  <si>
    <t>1.3 Realización de audiencias verbales</t>
  </si>
  <si>
    <t>Celebración de Audiencias</t>
  </si>
  <si>
    <t>1.4 Evaluación y seguimiento</t>
  </si>
  <si>
    <t>total</t>
  </si>
  <si>
    <t>LINEA ESTRATEGICA 3: ESTADO PARA TODOS</t>
  </si>
  <si>
    <t>Contribuir al posicionamiento institucional de la Personeria en los ambitos local, regional y nacional, mediante la promocion de los derechos y deberes de los ciudadanos.</t>
  </si>
  <si>
    <t>Proteccion del Interes Publico</t>
  </si>
  <si>
    <t xml:space="preserve">Proyecto 1: Plan general de promoción y formación ciudadana </t>
  </si>
  <si>
    <t>Analizar los temas de capacitacion y de actividades de formacion  a realizar en articulacion con otras areas y/o entidades</t>
  </si>
  <si>
    <t>Base de datos de  posibles capacitaciones a ejecutar en el año.</t>
  </si>
  <si>
    <t>Delegada 20D Formacion ciudadana.</t>
  </si>
  <si>
    <t>15-01-2014</t>
  </si>
  <si>
    <t>Definir capacitaciones y sectores de la poblacion a la cual se dirigiran los programas de formacion.</t>
  </si>
  <si>
    <t>Plan General de Capacitacion</t>
  </si>
  <si>
    <t>20-01-2014</t>
  </si>
  <si>
    <t>Difusión del Plan General de Capacitación.</t>
  </si>
  <si>
    <t>Comunidad informada sobre el cronograma de actividades de formación.</t>
  </si>
  <si>
    <t>01/02014</t>
  </si>
  <si>
    <t>Elaborar informes y Evaluación de la ejecución del Plan General de Promocion y Formacion Ciudadana.</t>
  </si>
  <si>
    <t>Presentación de informes   al seguimiento y evaluación del proyecto: Plan General de Promocion y Formacion Ciudadana.</t>
  </si>
  <si>
    <t xml:space="preserve">Fomentar la conformación, creación, acompañamiento y capacitación  a los integrantes de las diferentes veedurías ciudadanas, con el fin de articular y retroalimentar  los objetivos, conocimientos y acciones de cada una de ellas. </t>
  </si>
  <si>
    <t>Proyecto 1: Red de veedurías ciudadanas 
.</t>
  </si>
  <si>
    <t>Sensibilizar a la comunidad - I. E. y Universidades, en control social.</t>
  </si>
  <si>
    <t xml:space="preserve">Plan de capacitacion y sensibilizacion, </t>
  </si>
  <si>
    <t>Delegada 20D Formacion ciudadana</t>
  </si>
  <si>
    <t>Establecer capacitación a los integrantes de las Veedurías   previo al registro, según su objeto.</t>
  </si>
  <si>
    <t>Veedurias registradas en el año 2014 capacitadas según su objeto.</t>
  </si>
  <si>
    <t xml:space="preserve">Acompañar y asesorar a las  Veedurías. </t>
  </si>
  <si>
    <t xml:space="preserve">Aumentar el numero de Veedurías  que integran  la Red. </t>
  </si>
  <si>
    <t xml:space="preserve">Elaborar informes y Evaluación de seguimiento al proyecto de Red de Veedurias. </t>
  </si>
  <si>
    <t>Presentacion de informes de evaluación y seguimiento al proyecto de Red de Veedurías.</t>
  </si>
  <si>
    <t xml:space="preserve">Fomentar en los jóvenes la cultura participativa y democrática, a través de capacitaciones </t>
  </si>
  <si>
    <t>Proyecto 1: Red de personeros escolares y formación en democracia escolar 
.</t>
  </si>
  <si>
    <t xml:space="preserve">Diseñar Plan de Sensibilización y Capacitación  a Personeros Estudiantiles. </t>
  </si>
  <si>
    <t xml:space="preserve">Plan de Capacitación   </t>
  </si>
  <si>
    <t>29/01/2014</t>
  </si>
  <si>
    <t>Incentivar a los Personeros Escolares a integrar la Red de Personeros Escolares del año 2014</t>
  </si>
  <si>
    <t>Conformación de  la Red de Personeros  2014.</t>
  </si>
  <si>
    <t xml:space="preserve">Diseñar el Plan de Capacitación para la comunidad Educativa. </t>
  </si>
  <si>
    <t>15/02/2014</t>
  </si>
  <si>
    <t xml:space="preserve">Definir los eventos a participar en articulación con otras entidades. </t>
  </si>
  <si>
    <t xml:space="preserve">Plan de Participación en eventos en  articulados con otras entidades </t>
  </si>
  <si>
    <t xml:space="preserve">Informes y Evaluación de seguimiento al proyecto de Red de Personeros escolares y -formación en Democracia Escolar. </t>
  </si>
  <si>
    <t>Presentacion de informes de evaluación del seguimiento al proyecto de Red de Personeros Escolares 2014.</t>
  </si>
  <si>
    <t>Promover el conocimiento de los deberes y derechos de niños, niñas y adolescentes a través de asesoría y capacitación a los diversos actores</t>
  </si>
  <si>
    <t>Proyecto 1: Infancia y adolescencia 
.</t>
  </si>
  <si>
    <t>Definir intervencion para la formacion a la comunidad educativa sobre ley de infancia y adolescencia.</t>
  </si>
  <si>
    <t>Plan de capacitación  y acompañamiento a la comunidad educativa</t>
  </si>
  <si>
    <t xml:space="preserve">Identificar las mesas de trabajo y actividades con otras entidades en temas de ley 1098/2006 </t>
  </si>
  <si>
    <t xml:space="preserve">Realizar un cronograma de participación en eventos con otras entidades y mesas de trabajo,  que traten temas de infancia y adolescencia. </t>
  </si>
  <si>
    <t xml:space="preserve">Informes y Evaluación de seguimiento al proyecto de Infancia y Adolescencia. </t>
  </si>
  <si>
    <t xml:space="preserve">Presentacion de informes de evaluación y seguimiento al proyecto de Infancia y Adolescencia. </t>
  </si>
  <si>
    <t>LINEA ESTRATEGICA 4: EFICACIA Y RESPETO POR EL SER HUMANO</t>
  </si>
  <si>
    <t>Mejorar las condiciones ambientales y tecnologicas de la Entidad, que faciliten el desarrollo y el compromiso del talento humano.</t>
  </si>
  <si>
    <t>Direccionamiento Institucional, Procesos de Apoyo, Madicion Analisis y Mejora.</t>
  </si>
  <si>
    <t>Proyecto 1: Reestructuracion locativa.</t>
  </si>
  <si>
    <t>ACTIVIDAD CUMPLIDA AL 100%</t>
  </si>
  <si>
    <t>Proyecto 2: Actualizacion tecnologica.</t>
  </si>
  <si>
    <t>Elaborar lineamientos y asesorar en las adquisiciones y contrataciones  de Hardware y Software</t>
  </si>
  <si>
    <t>Con el objeto de uniformar las políticas de adquisición de sistemas de información y contratación de equipos de desarrollo se hace necesario que el personal del TI en común acuerdo con las Unidades de Gestión defina los lineamientos generales y participe en el asesoramiento de problemáticas afines</t>
  </si>
  <si>
    <t>Personera Auxilia -   Coordinador de Sistemas</t>
  </si>
  <si>
    <t>15/11/2014</t>
  </si>
  <si>
    <t>Realizacion de inventario de Hardware y Sofware</t>
  </si>
  <si>
    <t>Tener inventario de equipos de computo y definir necesidades</t>
  </si>
  <si>
    <t>Fortalecer de la Seguridad Informática de la entidad salvalguardando la información y soportando el normal desempeño de las actividades de la entidad.</t>
  </si>
  <si>
    <t>Identificar y Dignósticar la vulnerabilidad de la entidad en el acceso a la información.
Elaborar un plan de seguridad de información y acceso a los servicios  de la entidad.
Implementar políticas de seguridad en la entidad</t>
  </si>
  <si>
    <t>Actualización
tecnológica</t>
  </si>
  <si>
    <t>Renovar y actualizar
el software y
hardware</t>
  </si>
  <si>
    <t>Implementar el manual de Politicas  de Seguridad Informatica</t>
  </si>
  <si>
    <t>Elaborar un manual de Politicas de Seguridad que permitan tener normas lineamientos en la utilizacion de los recursos informaticos</t>
  </si>
  <si>
    <t>Actualizar y mantener la pagina Web, el Sistema de Informacion SIP, Isolucion y la Intranet de la entidad</t>
  </si>
  <si>
    <t>Tener actializados todos los sistemas de informacion que posee la entidad</t>
  </si>
  <si>
    <t>Mantener en apropiado funcionamiento los recursos hardware y software de la entidad.</t>
  </si>
  <si>
    <t>Identificar las solicitudes realizadas por los usuarios a través del correo sistemas@personeriamedellin.gov.co para prestar soporte técnico oportuno y mantener continuidad en los servicios tecnológicos.Generar acciones preventivas para el adecuado funcionamiento del hardware y software.</t>
  </si>
  <si>
    <t>1. Consulta de procesos disciplinarios a través de la Página Web</t>
  </si>
  <si>
    <t>Personera Delegada 20 D Disciplinarios, Personera Auxilia -   Coordinador de Sistemas</t>
  </si>
  <si>
    <t>001/03/2014</t>
  </si>
  <si>
    <t>1.1. Elevar solicitud al Web Master con los requerimientos de la consulta</t>
  </si>
  <si>
    <t>Requerimientos presentados</t>
  </si>
  <si>
    <t>Personera Delegada 20 D Disciplinarios. Personera Auxilia -   Coordinador de Sistemas</t>
  </si>
  <si>
    <t>1.2 Realizar el diseño de la aplicación</t>
  </si>
  <si>
    <t>Diseño realizado</t>
  </si>
  <si>
    <t>Personera Auxiliar , Personera Auxilia -   Coordinador de Sistemas</t>
  </si>
  <si>
    <t>1.3 Probar la funcionalidad de la aplicación</t>
  </si>
  <si>
    <t>Pruebas realizadas</t>
  </si>
  <si>
    <t xml:space="preserve">1.4 Implementar la consulta de procesos </t>
  </si>
  <si>
    <t>Consulta en funcionamiento</t>
  </si>
  <si>
    <t xml:space="preserve">Personera Auxiliar, Personera Auxilia -   Coordinador de Sistemas </t>
  </si>
  <si>
    <t>Mejorar la competitivadad del talento humano de la Institucion, para hacer mas efectiva la labor de la Personeria,</t>
  </si>
  <si>
    <t>Proyecto 4: Gestion del talento humano.</t>
  </si>
  <si>
    <t>1 Elaboracion de Plan de vacaciones</t>
  </si>
  <si>
    <t>Plan de vacaciones</t>
  </si>
  <si>
    <t>Personería Auxiliuar</t>
  </si>
  <si>
    <t>2 Elaboracion plan institucional de capacitacion</t>
  </si>
  <si>
    <t>Plan institucional</t>
  </si>
  <si>
    <t>3 Elaboracion plan instituciona de bienestar</t>
  </si>
  <si>
    <t>4. Elaboracion y ejecucion del plan integral para el manejo residuos solidos</t>
  </si>
  <si>
    <t>Plan para el manejo integral de manejo</t>
  </si>
  <si>
    <t>5.Implementacion del sistema de seguridad y salud ocupacional</t>
  </si>
  <si>
    <t>sistema de seguridad y salud ocupacional</t>
  </si>
  <si>
    <t>6. Adopcion del sistema propio de evaluacion de desempeño laboral</t>
  </si>
  <si>
    <t>sistema propio de evaluacion del desempeño</t>
  </si>
  <si>
    <t>7. Elaboracion del manual de conviviencia, etica y buen gobierno</t>
  </si>
  <si>
    <t>manual de conviviencia, etica y buen gobierno</t>
  </si>
  <si>
    <t>8, Elaboracion de plan institucional de estimulos y reconocimientos</t>
  </si>
  <si>
    <t>Plan institucional de estimiulos</t>
  </si>
  <si>
    <t>01/01/2014/</t>
  </si>
  <si>
    <t>9,. establecimiento del programa de jubilados de la institucion</t>
  </si>
  <si>
    <t>Programa de jubilados</t>
  </si>
  <si>
    <t>Mejorar la gestión documental por medio de un proceso técnico que facilite en forma coordinada y accesible su identificación de conformidad con el Art. 22 de la Ley 594 de 2000.</t>
  </si>
  <si>
    <t>Poyecto: Gestión documental</t>
  </si>
  <si>
    <t>Plan del proceso de gestión documental</t>
  </si>
  <si>
    <t>Plan</t>
  </si>
  <si>
    <t>Crear un manual de gestion documental</t>
  </si>
  <si>
    <t>Manual</t>
  </si>
  <si>
    <t>Plan de capact\itación en manejo de archivo</t>
  </si>
  <si>
    <t>Plan de capacitación</t>
  </si>
  <si>
    <t>Prestar de forma oportuna y con criterios de calidad los servicios logísticos necesarios que garanticen el cumplimiento de la misión institucional</t>
  </si>
  <si>
    <t>Proyecto 5: Gestión de Servicios Administrativos</t>
  </si>
  <si>
    <t>Crear el plan de  limpieza para mantenimiento de las instalaciones de la entidad</t>
  </si>
  <si>
    <t xml:space="preserve"> Plan de limpieza </t>
  </si>
  <si>
    <t xml:space="preserve">Plan de suministros para el funcionamiento de la entidad </t>
  </si>
  <si>
    <t xml:space="preserve">Plan de suministros, </t>
  </si>
  <si>
    <t>Programa de control para mejoramiento de la calidad del servicio</t>
  </si>
  <si>
    <t>Encuestas de satisfacción</t>
  </si>
  <si>
    <t>plan de mantenimiento locativo</t>
  </si>
  <si>
    <t xml:space="preserve">plan </t>
  </si>
  <si>
    <t>Planificación de mantenimiento preventivo y correctivo del parque automotor</t>
  </si>
  <si>
    <t>Plan de trabajo que prevenga riesgos tanto mecanicos como electricos del parque automotor</t>
  </si>
  <si>
    <t>Planificaciones mantenimiento bienes muebles</t>
  </si>
  <si>
    <t>plan de mantenimiento de los bienes</t>
  </si>
  <si>
    <t>Actualizacion de la cartera de la entidad</t>
  </si>
  <si>
    <t xml:space="preserve">inventario actualizado </t>
  </si>
  <si>
    <t>Actualizacion de kardex de suministros</t>
  </si>
  <si>
    <t>kardex actalizado</t>
  </si>
  <si>
    <t>Optimizar la gestion en el uso de los recursos financieros, en aras de elevar los nivels de la eficiencia operativa.</t>
  </si>
  <si>
    <t>Direccionamiento Institucional, Procesos de Apoyo, Medicion Analisis y Mejora.</t>
  </si>
  <si>
    <t>Proyecto:  Definicion de proyectos especiales donde sea posible la vinculacion de recursos, via cooperacion internacional.</t>
  </si>
  <si>
    <t>1,2 Búsqueda de recursos financieros, locativos, logisticos para las sedes proyectadas</t>
  </si>
  <si>
    <t>Gestion de cooperación institucional e internacional (Gestión en la Oficina de cooperación de Presidencia de la republica</t>
  </si>
  <si>
    <t>Oficina de Planeación</t>
  </si>
  <si>
    <t xml:space="preserve">1,3 Adecuación locativa y contratación de funcionarios </t>
  </si>
  <si>
    <t>Sede adecuada</t>
  </si>
  <si>
    <t>1,4 Asignación de profesionales</t>
  </si>
  <si>
    <t>Plan d</t>
  </si>
  <si>
    <t xml:space="preserve">1,4 Puesta en marcha de UPDH del AMVA </t>
  </si>
  <si>
    <t>Apertura de sedes</t>
  </si>
  <si>
    <t>Rediseñar el sistema de gestion institucional.</t>
  </si>
  <si>
    <t>Proyecto: Diseño metodologico para la evaluacion y seguimiento de la gestion institucional, mediante la modificacion de procesos y procedimientos de los sistemas de gestion.</t>
  </si>
  <si>
    <t>Procedimientos, caratecrizacion, formatos y normograma revisado</t>
  </si>
  <si>
    <t>Propuestas de procedimientos formatos, caracterizacion y normograma</t>
  </si>
  <si>
    <t xml:space="preserve">3, Adopción e Implementación  </t>
  </si>
  <si>
    <t>Procedimientos, caratecrizacion, formatos y normograma implementados</t>
  </si>
  <si>
    <t xml:space="preserve">4, Difusiòn y socializacion de la actualizacion del sistema </t>
  </si>
  <si>
    <t>Usuario interno socializado con los cambios del sistema</t>
  </si>
  <si>
    <t>Evaluacion y monitoreo</t>
  </si>
  <si>
    <t>GranTotal</t>
  </si>
  <si>
    <t>Plan Institucional de Bienestar Social</t>
  </si>
  <si>
    <t>Año 2014</t>
  </si>
  <si>
    <t>Modalidad</t>
  </si>
  <si>
    <t>Programa</t>
  </si>
  <si>
    <t>Descripción</t>
  </si>
  <si>
    <t>Beneficiarios</t>
  </si>
  <si>
    <t>Grupos</t>
  </si>
  <si>
    <t>Participantes por grupo</t>
  </si>
  <si>
    <t>Costo por persona</t>
  </si>
  <si>
    <t>Valor total</t>
  </si>
  <si>
    <t>Fecha</t>
  </si>
  <si>
    <t>Observación</t>
  </si>
  <si>
    <t>1. Protección y servicios sociales</t>
  </si>
  <si>
    <t>1.1 Calidad de vida</t>
  </si>
  <si>
    <t>Colectivo</t>
  </si>
  <si>
    <t>Acompañamiento familiar</t>
  </si>
  <si>
    <t>• Acompañar y/o realizar visitas domiciliarias a los funcionarios cuando se presenten situaciones de duelo, enfermedad o cirugía importantes, así como logros y celebraciones a nivel personal y familiar.
• Entregar tarjetas con saludo especial para el funcionario que esté en situación de celebrar un acontecimiento (grado, nacimiento hijo, matrimonio) o en situación de enfermedad o calamidad.</t>
  </si>
  <si>
    <t>Servidores y su grupo familiar</t>
  </si>
  <si>
    <t>Préstamo</t>
  </si>
  <si>
    <t>Calamidad</t>
  </si>
  <si>
    <t>Atender acontecimientos graves e imprevisibles de caracter urgentel al servidor, pensionado o a quien dependa economicamente de este y que por sus características de ímprevisibilidad, urgencia y gravedad, no puedan ser atendidos con los recursos económicos del  solicitante.</t>
  </si>
  <si>
    <t>Funcionamiento a cargo de la comisión de personal.</t>
  </si>
  <si>
    <t>Convenios empresariales</t>
  </si>
  <si>
    <t>Consolidar convenios con empresas de servicios que ofrezcan beneficios de tarifas especiales para los servidores.</t>
  </si>
  <si>
    <t>Crecimiento personal</t>
  </si>
  <si>
    <t>Desarrollar actividades que contribuyan a establecer el éxito en el proyecto de vida considerando la dimensión social, psicológica, espiritual, familiar, académica y laboral.</t>
  </si>
  <si>
    <t>Servidores</t>
  </si>
  <si>
    <t>Exámenes médicos ejecutivos</t>
  </si>
  <si>
    <t>Realizar evaluación del estado de salud de los servidores para identificar tempranamente factores de riesgo que puedan repercutir en su salud.</t>
  </si>
  <si>
    <t>Jornadas de Bien-Estar</t>
  </si>
  <si>
    <t>• Garantizar la promoción de la salud, la prevención de las enfermedades y la reducción del ausentismo por medio de acciones e intervenciones relacionadas con la autogestión del bienestar físico, mental, emocional y social de los trabajadores.
• Promocionar los servicios de la Caja de Compensación Familiar.
• Realizar charlas de educación financiera.</t>
  </si>
  <si>
    <t>Reconocimiento</t>
  </si>
  <si>
    <t>Promoción del tiempo libre y actividades saludables</t>
  </si>
  <si>
    <t>Apoyar aquellas actividades que a discreción del servidor proporcionen descanso, diversión, participación social, desarrollo de la personalidad y estilos de vida saludables.</t>
  </si>
  <si>
    <t>Vivienda</t>
  </si>
  <si>
    <t>Contribuir a solucionar las necesidades de vivienda de los servidores públicos activos y, de los pensionados cuya última vinculación haya sido con la entidad.</t>
  </si>
  <si>
    <t>Funcionamiento a cargo de la comisión de vivienda.</t>
  </si>
  <si>
    <t>Subtotal Calidad de vida</t>
  </si>
  <si>
    <t>1.2 Deportivo</t>
  </si>
  <si>
    <t>Baile</t>
  </si>
  <si>
    <t>Beneficiar los servidores con apoyo técnico y logístico para la práctica del baile.</t>
  </si>
  <si>
    <t>Bolos</t>
  </si>
  <si>
    <t>Beneficiar los servidores con apoyo técnico y logístico para la conformación, selección y práctica de la actividad deportiva que les permita desarrollar competencias internas.</t>
  </si>
  <si>
    <t>Futbol</t>
  </si>
  <si>
    <t>Subtotal Deporte</t>
  </si>
  <si>
    <t>1.3 Cultural</t>
  </si>
  <si>
    <t>Arte</t>
  </si>
  <si>
    <t>Promover espacios de esparcimiento para los servidores.</t>
  </si>
  <si>
    <t>Vamos a cine</t>
  </si>
  <si>
    <t>Promover espacios de esparcimiento e integración para los servidores y su grupo familiar.</t>
  </si>
  <si>
    <t>Vamos a teatro</t>
  </si>
  <si>
    <t>Subtotal Cultura</t>
  </si>
  <si>
    <t>1.4 Recreativo</t>
  </si>
  <si>
    <t>Caminata ecológica</t>
  </si>
  <si>
    <t>Posibilitar recorridos por senderos ecológicos, observando y disfrutando de la naturaleza.</t>
  </si>
  <si>
    <t>Gastronomía</t>
  </si>
  <si>
    <t>Proporcionar un espacio para aprender a cocinar y descubrir una nueva forma de entender la cocina.</t>
  </si>
  <si>
    <t>Vacaciones recreativas</t>
  </si>
  <si>
    <t>Propiciar el disfrute de un ambiente sano y de integración para los hijos de los servidores durante sus vacaciones mediante el desarrollo de actividades lúdico-recreativas que permitan fortalecer los valores de convivencia social, el aprovechamiento del tiempo libre y la salud mental.</t>
  </si>
  <si>
    <t>Hijos de los servidores</t>
  </si>
  <si>
    <t>Subtotal Recreativo</t>
  </si>
  <si>
    <t>1.5 Social</t>
  </si>
  <si>
    <t>Bienvenida a la navidad</t>
  </si>
  <si>
    <t>Realizar un encuentro con los servidores para recibir la navidad.</t>
  </si>
  <si>
    <t>Encuentro de exservidores</t>
  </si>
  <si>
    <t>Realizar un encuentro lúdico, recreativo, cultural y de integración para los exservidores jubilados, como un espacio de reencuentro de quienes en su momento formaron parte de la entidad.</t>
  </si>
  <si>
    <t>Exservidores</t>
  </si>
  <si>
    <t>Exaltaciones</t>
  </si>
  <si>
    <t>Realizar actividades de tipo social que pretenden rescatar la historia, valores y creencias tanto a nivel individual como colectivo tales como cumpleaños y fechas especiales.</t>
  </si>
  <si>
    <t>Integración familiar</t>
  </si>
  <si>
    <t>Posibilitar la asistencia de los servidores y su grupo familiar, para fomentar la participación en actividades culturales, deportivas, recreativas y de convivencia armónica entre estos, ­fortaleciendo la unión institucional.</t>
  </si>
  <si>
    <t>Servidores y su grpo familiar</t>
  </si>
  <si>
    <t>Integración navideña</t>
  </si>
  <si>
    <t>Posibilitar la asistencia de los servidores a un espacio integrativo para fortalecer la unión institucional en la tradición de la navidad.</t>
  </si>
  <si>
    <t>Novenas navideñas</t>
  </si>
  <si>
    <t>Motivar la participación de los servidores para celebrar las novenas navideñas.</t>
  </si>
  <si>
    <t>Subtotal Social</t>
  </si>
  <si>
    <t>Subtotal Protección y servicios sociales</t>
  </si>
  <si>
    <t>2. Calidad de vida laboral</t>
  </si>
  <si>
    <t>2.1 Clima laboral</t>
  </si>
  <si>
    <t>Clima organizacional</t>
  </si>
  <si>
    <t>Medir el clima laboral para definir y evaluar estrategias de intervención.</t>
  </si>
  <si>
    <t>Exámenes médicos ocupacionales periódicos</t>
  </si>
  <si>
    <t>Monitorear la exposición a factores de riesgo e identificar posibles alteraciones temporales, permanentes o agravadas del estado de salud del trabajador, ocasionadas por la labor o por la exposición al medio ambiente de trabajo.</t>
  </si>
  <si>
    <t>Pausas activas</t>
  </si>
  <si>
    <t>Realizar actividad física en un breve espacio de tiempo orientada a que los servidores recuperen energías para un desempeño eficiente, a través de ejercicios que compensen las tareas desempeñadas; revirtiendo de esta manera la fatiga muscular y el cansancio generado por el trabajo.</t>
  </si>
  <si>
    <t>Administradora de Riesgos Laborales.</t>
  </si>
  <si>
    <t>Promoción de la salud laboral</t>
  </si>
  <si>
    <t>Capacitar sobre temáticas de prevención de la salud frente a la exposición a los riesgos ocupacionales presentes en las áreas de trabajo y los procedimientos adecuados para evitar accidentes de trabajo.</t>
  </si>
  <si>
    <t>Subtotal Clima laboral</t>
  </si>
  <si>
    <t>2.2 Prepensionados</t>
  </si>
  <si>
    <t>Asesoría pensional</t>
  </si>
  <si>
    <t>Gestionar asesoría respecto a los beneficios e inconvenientes del regimen pensional de los servidores próximos a pensionarse a través de las Administradores de Fondos de Pensiones.</t>
  </si>
  <si>
    <t>Administradoras de Fondo de Pensiones.</t>
  </si>
  <si>
    <t>Retiro laboral anticipado</t>
  </si>
  <si>
    <t>Atender los servidores públicos retirados del servicio para pasar a disfrutar de su correspondiente pensión de vejez o jubilación, con el fin de garantizarle los recursos suficientes que les permita vivir dignamente desde el mismo momento de su retiro y hasta que sean efectivamente incluidos en la nómina de jubilados de la respectiva entidad o administradora de pensiones.</t>
  </si>
  <si>
    <t>Retiro laboral asistido</t>
  </si>
  <si>
    <t>Preparar para el retiro laboral a los servidores que se encuentran próximos a obtener el derecho a la pensión, de tal forma que logren adaptarse al cambio para vivir su nueva etapa de manera activa y plena.</t>
  </si>
  <si>
    <t>Subtotal Prepensionados</t>
  </si>
  <si>
    <t>2.3 Estímulos e incentivos</t>
  </si>
  <si>
    <t>Estimulo a la educación superior</t>
  </si>
  <si>
    <t>Beneficiar con apoyo económico a los servidores con desempeño sobresaliente y que adelantan estudios universitarios a nivel de pregrado y posgrado.</t>
  </si>
  <si>
    <t>Mejores empleados</t>
  </si>
  <si>
    <t>Realizar un evento en el que se reconozca a quienes sean seleccionados como mejores servidores por nivel.</t>
  </si>
  <si>
    <t>Subtotal Estímulos e incentivos</t>
  </si>
  <si>
    <t>Subtotal Calidad de vidad laboral</t>
  </si>
  <si>
    <t>Total</t>
  </si>
  <si>
    <t>Plan Institucional de Capacitación</t>
  </si>
  <si>
    <t>Dependencia que lo formula</t>
  </si>
  <si>
    <t>Necesidad Institucional</t>
  </si>
  <si>
    <t>Competencias comunes</t>
  </si>
  <si>
    <t>Población Objetivo</t>
  </si>
  <si>
    <t>Dependencias involucradas</t>
  </si>
  <si>
    <t>Temas de capacitación</t>
  </si>
  <si>
    <t>Tipo de facilitador</t>
  </si>
  <si>
    <t>Intensidad horaria</t>
  </si>
  <si>
    <t>Valor Inversión</t>
  </si>
  <si>
    <t>Atención al Público</t>
  </si>
  <si>
    <t>Actualizar conocimientos y conceptos para la debida prestación de los servicios a la comunidad.</t>
  </si>
  <si>
    <t>- Derecho Constitucional
- Jurisprudencia y doctrina</t>
  </si>
  <si>
    <t>Profesional Universitario - Abogado</t>
  </si>
  <si>
    <t>Atención al Público
Formación ciudadana</t>
  </si>
  <si>
    <t>- Acciones constitucionales
- Procedibilidad de la acción de tutela
- Extensión de la jurisprudencia</t>
  </si>
  <si>
    <t>Externo</t>
  </si>
  <si>
    <t>Capacitación</t>
  </si>
  <si>
    <t>Despacho</t>
  </si>
  <si>
    <t>Adquirir los conocimientos especializados que se requieran en las unidades de gestión de la entidad.</t>
  </si>
  <si>
    <t>Personero Delegado 20D
Personero Delegado 17D
Profesional Universitario - Abogado</t>
  </si>
  <si>
    <t>Toda la entidad</t>
  </si>
  <si>
    <t>Asistencia a congresos y seminarios</t>
  </si>
  <si>
    <t>Disciplinarios</t>
  </si>
  <si>
    <t>Iniciar la implementación de los procesos disciplinarios verbales.</t>
  </si>
  <si>
    <t>- Régimen Disciplinario</t>
  </si>
  <si>
    <t>Personero Delegado 20D
Personero Delegado 17D</t>
  </si>
  <si>
    <t>- Procedimiento verbal
- Desarrollo de la audiencia</t>
  </si>
  <si>
    <t>Debido al aumento en los procesos disciplinarios que adelanta el área, existe la necesidad que los profesionales tengan pleno conocimiento en la normatividad que rigen los mismos.</t>
  </si>
  <si>
    <t>- Régimen Disciplinario
- Estatuto anticorrupción</t>
  </si>
  <si>
    <t>Disciplinarios
Vigilancia Administrativa</t>
  </si>
  <si>
    <t>- Fundamentos constitucionales de la responsabilidad disciplinaria
- Estructura de la falta disciplinaria 
- Faltas y sanciones 
- Procedimiento disciplinario</t>
  </si>
  <si>
    <t>Formación Ciudadana</t>
  </si>
  <si>
    <t>Actualizar los conocimientos en los temas contensiosos administrativos que competen al área.</t>
  </si>
  <si>
    <t>- Derecho Administrativo</t>
  </si>
  <si>
    <t>Atención al Público
Disciplinarios
Formación ciudadana
Vigilancia Administrativa</t>
  </si>
  <si>
    <t>- Reforma: aspectos generales
- Instituciones juridicas en sede administrativa
- Extensión de la jurisprudencia
- Procedimiento administrativo
- Utilizacion de medios electronicos
- Objeto de la jurisdicción</t>
  </si>
  <si>
    <t>Penal</t>
  </si>
  <si>
    <t>Conocer los procedimientos establecidos en el nuevo Código General del Proceso para vigilar su cumplimiento por parte de las autoridades judiciales.</t>
  </si>
  <si>
    <t>- Derecho civil y procesal civil
- Derecho Penal y Procesal Penal</t>
  </si>
  <si>
    <t>Personero delegado 20D
Personero Delegado 17D</t>
  </si>
  <si>
    <t>Penal
Disciplinarios</t>
  </si>
  <si>
    <t>- Implementación del nuevo código general del proceso
- Transición de los procesos
- Garantías de oralidad, de publicidad y de inmediación
- El uso de las tecnologías de la información para la tramitación de los procesos</t>
  </si>
  <si>
    <t>Iniciar al servidor en su integración a la cultura organizacional, al sistema de valores de la entidad, familiarizarlo con el servicio público, instruirlo acerca de la misión, visión y objetivos institucionales y crear sentido de pertenencia hacia la institución</t>
  </si>
  <si>
    <t>Todos los servidores que ingresen a la entidad</t>
  </si>
  <si>
    <t>Personería Auxiliar
Oficina Asesora de Planeación
Área a la que ingresa el funcionario</t>
  </si>
  <si>
    <t>- Misión y visión
- Estructira de la entidad
- Bienestar Social y Nómina
- Sistema de Gestión de la Calidad
- Procesos y procedimientos del área</t>
  </si>
  <si>
    <t>Interno</t>
  </si>
  <si>
    <t>Inducción</t>
  </si>
  <si>
    <t>Actualizar el conocimiento de los implicados en los procesos de evaluación laboral con el fin de realizar un adecuado manejo de la herramienta.</t>
  </si>
  <si>
    <t>- Administración pública y alta gerencia
- Normas sobre carrera administrativa y administración de recursos humanos</t>
  </si>
  <si>
    <t>Personera Auxiliar
Personero Delegado 20D
Jefe de oficina
Profesional Universitario - Abogado
Auxiliar Administrativo</t>
  </si>
  <si>
    <t>- Evaluación del Desempeño Laboral
- Definición de competencias comportamentales
- Conformación de portafolios de evidencias</t>
  </si>
  <si>
    <t>Reorientar la integración del empleado a la cultura organizacional en virtud de los cambios producidos en la entidad, fortaleciendo su sentido de pertenencia e identidad</t>
  </si>
  <si>
    <t>Todos los servidores</t>
  </si>
  <si>
    <t>- Cambios al interior de la entidad</t>
  </si>
  <si>
    <t>Reinducción</t>
  </si>
  <si>
    <t>Actualizar los conocimientos tecnológicos de los servidores públicos que permita fortalecer sus destrezas, habilidades y competencias para afrontar los cambios tecnólogicos que se realizan en la entidad.</t>
  </si>
  <si>
    <t>- Conocimientos en informática (Word, Excel, power point, Internet).</t>
  </si>
  <si>
    <t>- Windows 7
- SIP
- Office</t>
  </si>
  <si>
    <t>Planeación</t>
  </si>
  <si>
    <t>Generar procesos de colaboración e innovación en los directivos para garantizar el éxito de la organización.</t>
  </si>
  <si>
    <t>- Dirección de equipos de trabajo
- Liderazgo</t>
  </si>
  <si>
    <t>Personero Municipal
Personera Auxiliar
Jefe de Oficina
Personero Delegado 20D</t>
  </si>
  <si>
    <t>- Equipos de alto rendimiento
- Trabajo en equipo
- Objetivos comunes</t>
  </si>
  <si>
    <t>Solución Alternativa de Conflictos</t>
  </si>
  <si>
    <t>Fortalecer el conocimiento en el área comercial para la correcta orientación a los usuarios.</t>
  </si>
  <si>
    <t>- Derecho civil, de familia, laboral y comercial, Seguridad Social</t>
  </si>
  <si>
    <t>Personero Delegado 20D
Profesional Universitario - Abogado</t>
  </si>
  <si>
    <t>Atención al Público
Formación Ciudadana
Solución Alternativa de Conflictos</t>
  </si>
  <si>
    <t>- Conciliación en materia civil y comercial.
- Herramientas para la conciliación 
- Taller construcción de casos</t>
  </si>
  <si>
    <t>Fortalecer las habilidades de los servidores de la entidad para el manejo de situaciones difíciles en la prestación del servicio.</t>
  </si>
  <si>
    <t>- Servicio al cliente o usuario</t>
  </si>
  <si>
    <t>Profesional Universitario - Abogado
Auxiliar Administrativo</t>
  </si>
  <si>
    <t>- Análisis y abordaje de conflictos
- Estrategias de solución de conflictos</t>
  </si>
  <si>
    <t>Vigilancia Administrativa</t>
  </si>
  <si>
    <t>Vigilar de manera integral los actos de la administración municipal respecto a la aplicación de las normas de contratación.</t>
  </si>
  <si>
    <t>- Contratación Estatal.
- Régimen presupuestal y Control Fiscal</t>
  </si>
  <si>
    <t>Disciplinarios
Formación ciudadana
Vigilancia Administrativa</t>
  </si>
  <si>
    <t>- Régimen económico y de la hacienda pública
- El sistema presupuestal 
- Fases del presupuesto público 
- Rentas de destinación específica 
- Faltas disciplinarias en materia presupuestal</t>
  </si>
  <si>
    <t>Estructuración de Equipos de investigación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</si>
</sst>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\ * #,##0_);_(&quot;$&quot;\ * \(#,##0\);_(&quot;$&quot;\ * &quot;-&quot;??_);_(@_)"/>
    <numFmt numFmtId="166" formatCode="[$-C0A]d\-mmm\-yy;@"/>
    <numFmt numFmtId="167" formatCode="dd\-mm\-yy;@"/>
    <numFmt numFmtId="168" formatCode="d/mm/yyyy;@"/>
    <numFmt numFmtId="169" formatCode="dd/mm/yyyy;@"/>
    <numFmt numFmtId="170" formatCode="&quot;$&quot;#,##0.00;&quot;$&quot;\(#,##0.00\)"/>
    <numFmt numFmtId="171" formatCode="&quot;$&quot;#,##0"/>
    <numFmt numFmtId="172" formatCode="&quot;$&quot;#,##0;&quot;$&quot;\(#,##0\)"/>
    <numFmt numFmtId="173" formatCode="d\ \'de\'\ mmmm\ \'de\'\ yyyy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0"/>
    </font>
    <font>
      <b/>
      <sz val="14"/>
      <color rgb="FF000000"/>
      <name val="Arial"/>
      <family val="0"/>
    </font>
    <font>
      <b/>
      <sz val="11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5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164" fontId="3" fillId="33" borderId="10" xfId="49" applyNumberFormat="1" applyFont="1" applyFill="1" applyBorder="1" applyAlignment="1">
      <alignment horizontal="right" vertical="center" wrapText="1"/>
    </xf>
    <xf numFmtId="9" fontId="3" fillId="33" borderId="10" xfId="54" applyFont="1" applyFill="1" applyBorder="1" applyAlignment="1">
      <alignment horizontal="right" vertical="center" wrapText="1"/>
    </xf>
    <xf numFmtId="14" fontId="3" fillId="33" borderId="10" xfId="49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4" fontId="3" fillId="0" borderId="10" xfId="49" applyNumberFormat="1" applyFont="1" applyFill="1" applyBorder="1" applyAlignment="1">
      <alignment horizontal="right" vertical="center" wrapText="1"/>
    </xf>
    <xf numFmtId="164" fontId="3" fillId="35" borderId="10" xfId="49" applyNumberFormat="1" applyFont="1" applyFill="1" applyBorder="1" applyAlignment="1">
      <alignment horizontal="right" vertical="center" wrapText="1"/>
    </xf>
    <xf numFmtId="9" fontId="3" fillId="0" borderId="10" xfId="54" applyFont="1" applyFill="1" applyBorder="1" applyAlignment="1">
      <alignment horizontal="right" vertical="center" wrapText="1"/>
    </xf>
    <xf numFmtId="14" fontId="3" fillId="0" borderId="10" xfId="49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64" fontId="3" fillId="36" borderId="10" xfId="49" applyNumberFormat="1" applyFont="1" applyFill="1" applyBorder="1" applyAlignment="1">
      <alignment horizontal="right" vertical="center" wrapText="1"/>
    </xf>
    <xf numFmtId="9" fontId="3" fillId="36" borderId="10" xfId="54" applyFont="1" applyFill="1" applyBorder="1" applyAlignment="1">
      <alignment horizontal="right" vertical="center" wrapText="1"/>
    </xf>
    <xf numFmtId="14" fontId="3" fillId="36" borderId="10" xfId="49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164" fontId="3" fillId="34" borderId="10" xfId="49" applyNumberFormat="1" applyFont="1" applyFill="1" applyBorder="1" applyAlignment="1">
      <alignment horizontal="right" vertical="center" wrapText="1"/>
    </xf>
    <xf numFmtId="9" fontId="3" fillId="34" borderId="10" xfId="54" applyFont="1" applyFill="1" applyBorder="1" applyAlignment="1">
      <alignment horizontal="right" vertical="center" wrapText="1"/>
    </xf>
    <xf numFmtId="14" fontId="3" fillId="34" borderId="10" xfId="49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9" fontId="3" fillId="35" borderId="10" xfId="54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10" fillId="33" borderId="10" xfId="49" applyNumberFormat="1" applyFont="1" applyFill="1" applyBorder="1" applyAlignment="1">
      <alignment horizontal="right" vertical="center" wrapText="1"/>
    </xf>
    <xf numFmtId="9" fontId="10" fillId="33" borderId="10" xfId="54" applyFont="1" applyFill="1" applyBorder="1" applyAlignment="1">
      <alignment horizontal="right" vertical="center" wrapText="1"/>
    </xf>
    <xf numFmtId="164" fontId="10" fillId="33" borderId="10" xfId="49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164" fontId="11" fillId="33" borderId="10" xfId="46" applyNumberFormat="1" applyFont="1" applyFill="1" applyBorder="1" applyAlignment="1">
      <alignment horizontal="right" vertical="center" wrapText="1"/>
    </xf>
    <xf numFmtId="164" fontId="10" fillId="33" borderId="10" xfId="46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0" borderId="10" xfId="46" applyNumberFormat="1" applyFont="1" applyFill="1" applyBorder="1" applyAlignment="1">
      <alignment horizontal="right" vertical="center" wrapText="1"/>
    </xf>
    <xf numFmtId="164" fontId="6" fillId="35" borderId="10" xfId="49" applyNumberFormat="1" applyFont="1" applyFill="1" applyBorder="1" applyAlignment="1">
      <alignment horizontal="right" vertical="center" wrapText="1"/>
    </xf>
    <xf numFmtId="9" fontId="6" fillId="0" borderId="10" xfId="54" applyFont="1" applyFill="1" applyBorder="1" applyAlignment="1">
      <alignment horizontal="right" vertical="center" wrapText="1"/>
    </xf>
    <xf numFmtId="14" fontId="6" fillId="0" borderId="10" xfId="46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" fontId="8" fillId="0" borderId="10" xfId="0" applyNumberFormat="1" applyFont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164" fontId="10" fillId="33" borderId="10" xfId="46" applyNumberFormat="1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164" fontId="6" fillId="33" borderId="10" xfId="46" applyNumberFormat="1" applyFont="1" applyFill="1" applyBorder="1" applyAlignment="1">
      <alignment horizontal="right" vertical="center" wrapText="1"/>
    </xf>
    <xf numFmtId="164" fontId="6" fillId="34" borderId="10" xfId="46" applyNumberFormat="1" applyFont="1" applyFill="1" applyBorder="1" applyAlignment="1">
      <alignment horizontal="right" vertical="center" wrapText="1"/>
    </xf>
    <xf numFmtId="9" fontId="6" fillId="34" borderId="10" xfId="54" applyFont="1" applyFill="1" applyBorder="1" applyAlignment="1">
      <alignment horizontal="right" vertical="center" wrapText="1"/>
    </xf>
    <xf numFmtId="14" fontId="6" fillId="34" borderId="10" xfId="49" applyNumberFormat="1" applyFont="1" applyFill="1" applyBorder="1" applyAlignment="1">
      <alignment horizontal="center" vertical="center" wrapText="1"/>
    </xf>
    <xf numFmtId="14" fontId="6" fillId="0" borderId="10" xfId="49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5" fillId="33" borderId="10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0" borderId="11" xfId="52" applyFont="1" applyFill="1" applyBorder="1" applyAlignment="1">
      <alignment vertical="center" wrapText="1"/>
      <protection/>
    </xf>
    <xf numFmtId="165" fontId="64" fillId="34" borderId="10" xfId="49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165" fontId="65" fillId="0" borderId="10" xfId="49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14" fontId="6" fillId="36" borderId="10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164" fontId="6" fillId="0" borderId="10" xfId="49" applyNumberFormat="1" applyFont="1" applyFill="1" applyBorder="1" applyAlignment="1">
      <alignment horizontal="right" vertical="center" wrapText="1"/>
    </xf>
    <xf numFmtId="164" fontId="17" fillId="33" borderId="10" xfId="46" applyNumberFormat="1" applyFont="1" applyFill="1" applyBorder="1" applyAlignment="1">
      <alignment horizontal="right" vertical="center" wrapText="1"/>
    </xf>
    <xf numFmtId="9" fontId="17" fillId="33" borderId="10" xfId="54" applyFont="1" applyFill="1" applyBorder="1" applyAlignment="1">
      <alignment horizontal="right" vertical="center" wrapText="1"/>
    </xf>
    <xf numFmtId="164" fontId="17" fillId="33" borderId="10" xfId="46" applyNumberFormat="1" applyFont="1" applyFill="1" applyBorder="1" applyAlignment="1">
      <alignment horizontal="center" vertical="center" wrapText="1"/>
    </xf>
    <xf numFmtId="164" fontId="6" fillId="33" borderId="10" xfId="46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6" fillId="34" borderId="10" xfId="49" applyNumberFormat="1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6" fillId="33" borderId="10" xfId="54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left" vertical="center" wrapText="1"/>
    </xf>
    <xf numFmtId="164" fontId="6" fillId="36" borderId="10" xfId="46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164" fontId="21" fillId="33" borderId="10" xfId="46" applyNumberFormat="1" applyFont="1" applyFill="1" applyBorder="1" applyAlignment="1">
      <alignment horizontal="right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/>
    </xf>
    <xf numFmtId="164" fontId="3" fillId="0" borderId="10" xfId="46" applyNumberFormat="1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4" fontId="8" fillId="0" borderId="10" xfId="46" applyNumberFormat="1" applyFont="1" applyFill="1" applyBorder="1" applyAlignment="1">
      <alignment horizontal="right" vertical="center" wrapText="1"/>
    </xf>
    <xf numFmtId="165" fontId="3" fillId="0" borderId="10" xfId="49" applyNumberFormat="1" applyFont="1" applyFill="1" applyBorder="1" applyAlignment="1">
      <alignment horizontal="right" vertical="center" wrapText="1"/>
    </xf>
    <xf numFmtId="0" fontId="67" fillId="0" borderId="10" xfId="0" applyFont="1" applyBorder="1" applyAlignment="1">
      <alignment/>
    </xf>
    <xf numFmtId="165" fontId="0" fillId="0" borderId="10" xfId="49" applyNumberFormat="1" applyFont="1" applyBorder="1" applyAlignment="1">
      <alignment horizontal="right" vertical="center" wrapText="1"/>
    </xf>
    <xf numFmtId="165" fontId="0" fillId="34" borderId="10" xfId="49" applyNumberFormat="1" applyFont="1" applyFill="1" applyBorder="1" applyAlignment="1">
      <alignment horizontal="right" vertical="center" wrapText="1"/>
    </xf>
    <xf numFmtId="164" fontId="3" fillId="33" borderId="10" xfId="46" applyNumberFormat="1" applyFont="1" applyFill="1" applyBorder="1" applyAlignment="1">
      <alignment horizontal="right" vertical="center" wrapText="1"/>
    </xf>
    <xf numFmtId="164" fontId="3" fillId="33" borderId="10" xfId="46" applyNumberFormat="1" applyFont="1" applyFill="1" applyBorder="1" applyAlignment="1">
      <alignment horizontal="center" vertical="center" wrapText="1"/>
    </xf>
    <xf numFmtId="165" fontId="3" fillId="36" borderId="10" xfId="49" applyNumberFormat="1" applyFont="1" applyFill="1" applyBorder="1" applyAlignment="1">
      <alignment horizontal="right" vertical="center" wrapText="1"/>
    </xf>
    <xf numFmtId="165" fontId="3" fillId="33" borderId="10" xfId="49" applyNumberFormat="1" applyFont="1" applyFill="1" applyBorder="1" applyAlignment="1">
      <alignment horizontal="righ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164" fontId="8" fillId="35" borderId="10" xfId="49" applyNumberFormat="1" applyFont="1" applyFill="1" applyBorder="1" applyAlignment="1">
      <alignment horizontal="right" vertical="center" wrapText="1"/>
    </xf>
    <xf numFmtId="9" fontId="8" fillId="0" borderId="10" xfId="54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 wrapText="1"/>
    </xf>
    <xf numFmtId="164" fontId="65" fillId="36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justify" vertical="center" wrapText="1"/>
    </xf>
    <xf numFmtId="165" fontId="69" fillId="0" borderId="10" xfId="49" applyNumberFormat="1" applyFont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center" wrapText="1"/>
    </xf>
    <xf numFmtId="164" fontId="21" fillId="33" borderId="10" xfId="0" applyNumberFormat="1" applyFont="1" applyFill="1" applyBorder="1" applyAlignment="1">
      <alignment horizontal="right" vertical="center"/>
    </xf>
    <xf numFmtId="164" fontId="25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164" fontId="9" fillId="0" borderId="10" xfId="49" applyNumberFormat="1" applyFont="1" applyFill="1" applyBorder="1" applyAlignment="1">
      <alignment horizontal="right" vertical="center" wrapText="1"/>
    </xf>
    <xf numFmtId="165" fontId="0" fillId="0" borderId="10" xfId="49" applyNumberFormat="1" applyFont="1" applyBorder="1" applyAlignment="1">
      <alignment horizontal="right" vertical="center"/>
    </xf>
    <xf numFmtId="165" fontId="6" fillId="0" borderId="10" xfId="49" applyNumberFormat="1" applyFont="1" applyFill="1" applyBorder="1" applyAlignment="1">
      <alignment horizontal="right" vertical="center"/>
    </xf>
    <xf numFmtId="0" fontId="9" fillId="0" borderId="11" xfId="52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9" fillId="0" borderId="11" xfId="52" applyFont="1" applyFill="1" applyBorder="1" applyAlignment="1">
      <alignment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9" fillId="33" borderId="10" xfId="54" applyNumberFormat="1" applyFont="1" applyFill="1" applyBorder="1" applyAlignment="1">
      <alignment horizontal="center" vertical="center" wrapText="1"/>
    </xf>
    <xf numFmtId="14" fontId="6" fillId="0" borderId="10" xfId="49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right" vertical="center"/>
    </xf>
    <xf numFmtId="1" fontId="6" fillId="33" borderId="10" xfId="54" applyNumberFormat="1" applyFont="1" applyFill="1" applyBorder="1" applyAlignment="1">
      <alignment horizontal="center" vertical="center" wrapText="1"/>
    </xf>
    <xf numFmtId="1" fontId="9" fillId="33" borderId="10" xfId="55" applyNumberFormat="1" applyFont="1" applyFill="1" applyBorder="1" applyAlignment="1">
      <alignment horizontal="center" vertical="center" wrapText="1"/>
    </xf>
    <xf numFmtId="164" fontId="6" fillId="0" borderId="10" xfId="48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9" fontId="6" fillId="0" borderId="10" xfId="55" applyFont="1" applyFill="1" applyBorder="1" applyAlignment="1">
      <alignment horizontal="right" vertical="center" wrapText="1"/>
    </xf>
    <xf numFmtId="164" fontId="21" fillId="33" borderId="10" xfId="49" applyNumberFormat="1" applyFont="1" applyFill="1" applyBorder="1" applyAlignment="1">
      <alignment horizontal="right" vertical="center" wrapText="1"/>
    </xf>
    <xf numFmtId="9" fontId="6" fillId="33" borderId="10" xfId="55" applyFont="1" applyFill="1" applyBorder="1" applyAlignment="1">
      <alignment horizontal="right" vertical="center" wrapText="1"/>
    </xf>
    <xf numFmtId="164" fontId="6" fillId="33" borderId="10" xfId="49" applyNumberFormat="1" applyFont="1" applyFill="1" applyBorder="1" applyAlignment="1">
      <alignment horizontal="center" vertical="center" wrapText="1"/>
    </xf>
    <xf numFmtId="164" fontId="21" fillId="33" borderId="13" xfId="0" applyNumberFormat="1" applyFont="1" applyFill="1" applyBorder="1" applyAlignment="1">
      <alignment horizontal="right" vertical="center"/>
    </xf>
    <xf numFmtId="9" fontId="6" fillId="33" borderId="13" xfId="55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14" fontId="3" fillId="33" borderId="12" xfId="49" applyNumberFormat="1" applyFont="1" applyFill="1" applyBorder="1" applyAlignment="1">
      <alignment horizontal="center" vertical="center" wrapText="1"/>
    </xf>
    <xf numFmtId="14" fontId="3" fillId="0" borderId="12" xfId="49" applyNumberFormat="1" applyFont="1" applyFill="1" applyBorder="1" applyAlignment="1">
      <alignment horizontal="center" vertical="center" wrapText="1"/>
    </xf>
    <xf numFmtId="14" fontId="3" fillId="36" borderId="12" xfId="49" applyNumberFormat="1" applyFont="1" applyFill="1" applyBorder="1" applyAlignment="1">
      <alignment horizontal="center" vertical="center" wrapText="1"/>
    </xf>
    <xf numFmtId="14" fontId="3" fillId="34" borderId="12" xfId="49" applyNumberFormat="1" applyFont="1" applyFill="1" applyBorder="1" applyAlignment="1">
      <alignment horizontal="center" vertical="center" wrapText="1"/>
    </xf>
    <xf numFmtId="164" fontId="10" fillId="33" borderId="12" xfId="49" applyNumberFormat="1" applyFont="1" applyFill="1" applyBorder="1" applyAlignment="1">
      <alignment horizontal="center" vertical="center" wrapText="1"/>
    </xf>
    <xf numFmtId="164" fontId="10" fillId="33" borderId="12" xfId="46" applyNumberFormat="1" applyFont="1" applyFill="1" applyBorder="1" applyAlignment="1">
      <alignment horizontal="center" vertical="center" wrapText="1"/>
    </xf>
    <xf numFmtId="14" fontId="6" fillId="0" borderId="12" xfId="46" applyNumberFormat="1" applyFont="1" applyFill="1" applyBorder="1" applyAlignment="1">
      <alignment horizontal="center" vertical="center" wrapText="1"/>
    </xf>
    <xf numFmtId="14" fontId="6" fillId="34" borderId="12" xfId="49" applyNumberFormat="1" applyFont="1" applyFill="1" applyBorder="1" applyAlignment="1">
      <alignment horizontal="center" vertical="center" wrapText="1"/>
    </xf>
    <xf numFmtId="14" fontId="6" fillId="0" borderId="12" xfId="49" applyNumberFormat="1" applyFont="1" applyFill="1" applyBorder="1" applyAlignment="1">
      <alignment horizontal="center" vertical="center" wrapText="1"/>
    </xf>
    <xf numFmtId="164" fontId="17" fillId="33" borderId="12" xfId="46" applyNumberFormat="1" applyFont="1" applyFill="1" applyBorder="1" applyAlignment="1">
      <alignment horizontal="center" vertical="center" wrapText="1"/>
    </xf>
    <xf numFmtId="164" fontId="6" fillId="33" borderId="12" xfId="46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64" fontId="3" fillId="33" borderId="12" xfId="46" applyNumberFormat="1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64" fontId="25" fillId="33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12" xfId="49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6" fillId="33" borderId="12" xfId="49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64" fontId="27" fillId="33" borderId="10" xfId="0" applyNumberFormat="1" applyFont="1" applyFill="1" applyBorder="1" applyAlignment="1">
      <alignment horizontal="center" vertical="center" wrapText="1"/>
    </xf>
    <xf numFmtId="167" fontId="27" fillId="33" borderId="10" xfId="0" applyNumberFormat="1" applyFont="1" applyFill="1" applyBorder="1" applyAlignment="1">
      <alignment horizontal="center" vertical="center" wrapText="1"/>
    </xf>
    <xf numFmtId="9" fontId="27" fillId="33" borderId="10" xfId="0" applyNumberFormat="1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22" fillId="35" borderId="10" xfId="49" applyNumberFormat="1" applyFont="1" applyFill="1" applyBorder="1" applyAlignment="1">
      <alignment horizontal="right" vertical="center" wrapText="1"/>
    </xf>
    <xf numFmtId="9" fontId="22" fillId="35" borderId="10" xfId="54" applyFont="1" applyFill="1" applyBorder="1" applyAlignment="1">
      <alignment horizontal="center"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166" fontId="22" fillId="35" borderId="12" xfId="0" applyNumberFormat="1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center" wrapText="1"/>
    </xf>
    <xf numFmtId="0" fontId="29" fillId="35" borderId="10" xfId="0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166" fontId="22" fillId="36" borderId="12" xfId="0" applyNumberFormat="1" applyFont="1" applyFill="1" applyBorder="1" applyAlignment="1">
      <alignment horizontal="center" vertical="center" wrapText="1"/>
    </xf>
    <xf numFmtId="164" fontId="22" fillId="33" borderId="10" xfId="49" applyNumberFormat="1" applyFont="1" applyFill="1" applyBorder="1" applyAlignment="1">
      <alignment horizontal="right" vertical="center" wrapText="1"/>
    </xf>
    <xf numFmtId="9" fontId="22" fillId="33" borderId="10" xfId="54" applyFont="1" applyFill="1" applyBorder="1" applyAlignment="1">
      <alignment horizontal="center" vertical="center" wrapText="1"/>
    </xf>
    <xf numFmtId="168" fontId="22" fillId="35" borderId="10" xfId="0" applyNumberFormat="1" applyFont="1" applyFill="1" applyBorder="1" applyAlignment="1">
      <alignment horizontal="center" vertical="center" wrapText="1"/>
    </xf>
    <xf numFmtId="9" fontId="22" fillId="35" borderId="10" xfId="0" applyNumberFormat="1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164" fontId="29" fillId="35" borderId="10" xfId="0" applyNumberFormat="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vertical="center" wrapText="1"/>
    </xf>
    <xf numFmtId="9" fontId="22" fillId="36" borderId="12" xfId="54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64" fontId="27" fillId="33" borderId="10" xfId="49" applyNumberFormat="1" applyFont="1" applyFill="1" applyBorder="1" applyAlignment="1">
      <alignment horizontal="right" vertical="center" wrapText="1"/>
    </xf>
    <xf numFmtId="0" fontId="22" fillId="35" borderId="11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horizontal="center" vertical="center"/>
    </xf>
    <xf numFmtId="164" fontId="22" fillId="35" borderId="10" xfId="0" applyNumberFormat="1" applyFont="1" applyFill="1" applyBorder="1" applyAlignment="1">
      <alignment vertical="center"/>
    </xf>
    <xf numFmtId="168" fontId="22" fillId="35" borderId="10" xfId="0" applyNumberFormat="1" applyFont="1" applyFill="1" applyBorder="1" applyAlignment="1">
      <alignment horizontal="center" vertical="center"/>
    </xf>
    <xf numFmtId="9" fontId="22" fillId="35" borderId="10" xfId="0" applyNumberFormat="1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vertical="center" wrapText="1"/>
    </xf>
    <xf numFmtId="164" fontId="27" fillId="33" borderId="10" xfId="46" applyNumberFormat="1" applyFont="1" applyFill="1" applyBorder="1" applyAlignment="1">
      <alignment horizontal="right" vertical="center" wrapText="1"/>
    </xf>
    <xf numFmtId="0" fontId="71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164" fontId="22" fillId="35" borderId="10" xfId="46" applyNumberFormat="1" applyFont="1" applyFill="1" applyBorder="1" applyAlignment="1">
      <alignment horizontal="right" vertical="center" wrapText="1"/>
    </xf>
    <xf numFmtId="0" fontId="70" fillId="36" borderId="12" xfId="0" applyFont="1" applyFill="1" applyBorder="1" applyAlignment="1">
      <alignment vertical="center" wrapText="1"/>
    </xf>
    <xf numFmtId="43" fontId="22" fillId="0" borderId="11" xfId="46" applyFont="1" applyBorder="1" applyAlignment="1">
      <alignment horizontal="left" vertical="center" wrapText="1"/>
    </xf>
    <xf numFmtId="43" fontId="22" fillId="0" borderId="10" xfId="46" applyFont="1" applyBorder="1" applyAlignment="1">
      <alignment horizontal="center" vertical="center" wrapText="1"/>
    </xf>
    <xf numFmtId="43" fontId="22" fillId="0" borderId="10" xfId="46" applyFont="1" applyFill="1" applyBorder="1" applyAlignment="1">
      <alignment horizontal="center" vertical="center" wrapText="1"/>
    </xf>
    <xf numFmtId="43" fontId="29" fillId="35" borderId="10" xfId="46" applyFont="1" applyFill="1" applyBorder="1" applyAlignment="1">
      <alignment horizontal="center" vertical="center" wrapText="1"/>
    </xf>
    <xf numFmtId="43" fontId="22" fillId="35" borderId="10" xfId="46" applyFont="1" applyFill="1" applyBorder="1" applyAlignment="1">
      <alignment horizontal="center" vertical="center" wrapText="1"/>
    </xf>
    <xf numFmtId="0" fontId="70" fillId="36" borderId="12" xfId="46" applyNumberFormat="1" applyFont="1" applyFill="1" applyBorder="1" applyAlignment="1">
      <alignment horizontal="center" vertical="center" wrapText="1"/>
    </xf>
    <xf numFmtId="164" fontId="30" fillId="33" borderId="10" xfId="46" applyNumberFormat="1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6" fontId="22" fillId="0" borderId="10" xfId="49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168" fontId="29" fillId="35" borderId="10" xfId="0" applyNumberFormat="1" applyFont="1" applyFill="1" applyBorder="1" applyAlignment="1">
      <alignment horizontal="center" vertical="center" wrapText="1"/>
    </xf>
    <xf numFmtId="169" fontId="22" fillId="35" borderId="10" xfId="0" applyNumberFormat="1" applyFont="1" applyFill="1" applyBorder="1" applyAlignment="1">
      <alignment horizontal="center" vertical="center" wrapText="1"/>
    </xf>
    <xf numFmtId="169" fontId="29" fillId="35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164" fontId="27" fillId="33" borderId="10" xfId="0" applyNumberFormat="1" applyFont="1" applyFill="1" applyBorder="1" applyAlignment="1">
      <alignment horizontal="right" vertical="center" wrapText="1"/>
    </xf>
    <xf numFmtId="0" fontId="27" fillId="35" borderId="11" xfId="0" applyFont="1" applyFill="1" applyBorder="1" applyAlignment="1">
      <alignment horizontal="left" vertical="center" wrapText="1"/>
    </xf>
    <xf numFmtId="0" fontId="22" fillId="36" borderId="12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3" fillId="35" borderId="10" xfId="46" applyNumberFormat="1" applyFont="1" applyFill="1" applyBorder="1" applyAlignment="1">
      <alignment horizontal="right" vertical="center" wrapText="1"/>
    </xf>
    <xf numFmtId="167" fontId="3" fillId="35" borderId="10" xfId="0" applyNumberFormat="1" applyFont="1" applyFill="1" applyBorder="1" applyAlignment="1">
      <alignment horizontal="center"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167" fontId="22" fillId="33" borderId="10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left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center" vertical="center" wrapText="1"/>
    </xf>
    <xf numFmtId="164" fontId="22" fillId="36" borderId="10" xfId="46" applyNumberFormat="1" applyFont="1" applyFill="1" applyBorder="1" applyAlignment="1">
      <alignment horizontal="right" vertical="center" wrapText="1"/>
    </xf>
    <xf numFmtId="9" fontId="22" fillId="0" borderId="10" xfId="54" applyFont="1" applyBorder="1" applyAlignment="1">
      <alignment horizontal="center" vertical="center" wrapText="1"/>
    </xf>
    <xf numFmtId="164" fontId="29" fillId="36" borderId="10" xfId="46" applyNumberFormat="1" applyFont="1" applyFill="1" applyBorder="1" applyAlignment="1">
      <alignment horizontal="right" vertical="center" wrapText="1"/>
    </xf>
    <xf numFmtId="0" fontId="30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9" fillId="0" borderId="11" xfId="0" applyFont="1" applyBorder="1" applyAlignment="1">
      <alignment horizontal="left" vertical="center" wrapText="1"/>
    </xf>
    <xf numFmtId="164" fontId="22" fillId="35" borderId="10" xfId="46" applyNumberFormat="1" applyFont="1" applyFill="1" applyBorder="1" applyAlignment="1">
      <alignment vertical="center" wrapText="1"/>
    </xf>
    <xf numFmtId="164" fontId="22" fillId="35" borderId="10" xfId="49" applyNumberFormat="1" applyFont="1" applyFill="1" applyBorder="1" applyAlignment="1">
      <alignment vertical="center" wrapText="1"/>
    </xf>
    <xf numFmtId="9" fontId="22" fillId="35" borderId="10" xfId="54" applyFont="1" applyFill="1" applyBorder="1" applyAlignment="1">
      <alignment vertical="center" wrapText="1"/>
    </xf>
    <xf numFmtId="167" fontId="22" fillId="35" borderId="10" xfId="0" applyNumberFormat="1" applyFont="1" applyFill="1" applyBorder="1" applyAlignment="1">
      <alignment horizontal="center" vertical="center" wrapText="1"/>
    </xf>
    <xf numFmtId="166" fontId="22" fillId="35" borderId="10" xfId="0" applyNumberFormat="1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164" fontId="16" fillId="38" borderId="13" xfId="0" applyNumberFormat="1" applyFont="1" applyFill="1" applyBorder="1" applyAlignment="1">
      <alignment horizontal="right" vertical="center"/>
    </xf>
    <xf numFmtId="9" fontId="23" fillId="39" borderId="13" xfId="54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center" vertical="center"/>
    </xf>
    <xf numFmtId="167" fontId="22" fillId="0" borderId="0" xfId="0" applyNumberFormat="1" applyFont="1" applyBorder="1" applyAlignment="1">
      <alignment/>
    </xf>
    <xf numFmtId="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vertical="center" wrapText="1"/>
    </xf>
    <xf numFmtId="164" fontId="22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167" fontId="67" fillId="0" borderId="0" xfId="0" applyNumberFormat="1" applyFont="1" applyAlignment="1">
      <alignment/>
    </xf>
    <xf numFmtId="0" fontId="72" fillId="40" borderId="10" xfId="0" applyFont="1" applyFill="1" applyBorder="1" applyAlignment="1">
      <alignment horizontal="center" vertical="center" wrapText="1"/>
    </xf>
    <xf numFmtId="170" fontId="72" fillId="40" borderId="10" xfId="0" applyNumberFormat="1" applyFont="1" applyFill="1" applyBorder="1" applyAlignment="1">
      <alignment horizontal="center" vertical="center" wrapText="1"/>
    </xf>
    <xf numFmtId="0" fontId="72" fillId="4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41" borderId="10" xfId="0" applyFont="1" applyFill="1" applyBorder="1" applyAlignment="1">
      <alignment horizontal="center" vertical="center" wrapText="1"/>
    </xf>
    <xf numFmtId="0" fontId="73" fillId="41" borderId="10" xfId="0" applyFont="1" applyFill="1" applyBorder="1" applyAlignment="1">
      <alignment vertical="center" wrapText="1"/>
    </xf>
    <xf numFmtId="171" fontId="73" fillId="41" borderId="10" xfId="0" applyNumberFormat="1" applyFont="1" applyFill="1" applyBorder="1" applyAlignment="1">
      <alignment horizontal="center" vertical="center" wrapText="1"/>
    </xf>
    <xf numFmtId="172" fontId="73" fillId="41" borderId="10" xfId="0" applyNumberFormat="1" applyFont="1" applyFill="1" applyBorder="1" applyAlignment="1">
      <alignment vertical="center" wrapText="1"/>
    </xf>
    <xf numFmtId="172" fontId="73" fillId="0" borderId="10" xfId="0" applyNumberFormat="1" applyFont="1" applyBorder="1" applyAlignment="1">
      <alignment vertical="center" wrapText="1"/>
    </xf>
    <xf numFmtId="172" fontId="73" fillId="0" borderId="10" xfId="0" applyNumberFormat="1" applyFont="1" applyBorder="1" applyAlignment="1">
      <alignment horizontal="center" vertical="center" wrapText="1"/>
    </xf>
    <xf numFmtId="172" fontId="73" fillId="41" borderId="10" xfId="0" applyNumberFormat="1" applyFont="1" applyFill="1" applyBorder="1" applyAlignment="1">
      <alignment vertical="center"/>
    </xf>
    <xf numFmtId="172" fontId="73" fillId="0" borderId="10" xfId="0" applyNumberFormat="1" applyFont="1" applyBorder="1" applyAlignment="1">
      <alignment vertical="center"/>
    </xf>
    <xf numFmtId="173" fontId="73" fillId="41" borderId="10" xfId="0" applyNumberFormat="1" applyFont="1" applyFill="1" applyBorder="1" applyAlignment="1">
      <alignment vertical="center"/>
    </xf>
    <xf numFmtId="171" fontId="73" fillId="0" borderId="10" xfId="0" applyNumberFormat="1" applyFont="1" applyBorder="1" applyAlignment="1">
      <alignment horizontal="center" vertical="center" wrapText="1"/>
    </xf>
    <xf numFmtId="170" fontId="73" fillId="41" borderId="10" xfId="0" applyNumberFormat="1" applyFont="1" applyFill="1" applyBorder="1" applyAlignment="1">
      <alignment horizontal="center" vertical="center" wrapText="1"/>
    </xf>
    <xf numFmtId="0" fontId="73" fillId="41" borderId="10" xfId="0" applyFont="1" applyFill="1" applyBorder="1" applyAlignment="1">
      <alignment vertical="center"/>
    </xf>
    <xf numFmtId="0" fontId="73" fillId="0" borderId="10" xfId="0" applyFont="1" applyBorder="1" applyAlignment="1">
      <alignment horizontal="left" vertical="center" wrapText="1"/>
    </xf>
    <xf numFmtId="0" fontId="73" fillId="41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5" fillId="33" borderId="14" xfId="0" applyFont="1" applyFill="1" applyBorder="1" applyAlignment="1">
      <alignment horizontal="right" vertical="center" wrapText="1"/>
    </xf>
    <xf numFmtId="0" fontId="25" fillId="33" borderId="13" xfId="0" applyFont="1" applyFill="1" applyBorder="1" applyAlignment="1">
      <alignment horizontal="right" vertical="center" wrapText="1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0" fillId="33" borderId="11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right" vertical="center" wrapText="1"/>
    </xf>
    <xf numFmtId="164" fontId="6" fillId="33" borderId="10" xfId="49" applyNumberFormat="1" applyFont="1" applyFill="1" applyBorder="1" applyAlignment="1">
      <alignment horizontal="center" vertical="center" wrapText="1"/>
    </xf>
    <xf numFmtId="164" fontId="6" fillId="33" borderId="12" xfId="49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9" fillId="42" borderId="11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19" fillId="42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74" fillId="34" borderId="11" xfId="0" applyFont="1" applyFill="1" applyBorder="1" applyAlignment="1">
      <alignment horizontal="left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74" fillId="34" borderId="12" xfId="0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165" fontId="69" fillId="0" borderId="10" xfId="49" applyNumberFormat="1" applyFont="1" applyBorder="1" applyAlignment="1">
      <alignment horizontal="right" vertical="center"/>
    </xf>
    <xf numFmtId="164" fontId="6" fillId="35" borderId="10" xfId="49" applyNumberFormat="1" applyFont="1" applyFill="1" applyBorder="1" applyAlignment="1">
      <alignment horizontal="center" vertical="center" wrapText="1"/>
    </xf>
    <xf numFmtId="9" fontId="6" fillId="0" borderId="10" xfId="54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right" vertical="center" wrapText="1"/>
    </xf>
    <xf numFmtId="164" fontId="3" fillId="0" borderId="10" xfId="46" applyNumberFormat="1" applyFont="1" applyFill="1" applyBorder="1" applyAlignment="1">
      <alignment horizontal="right" vertical="center" wrapText="1"/>
    </xf>
    <xf numFmtId="164" fontId="3" fillId="36" borderId="10" xfId="49" applyNumberFormat="1" applyFont="1" applyFill="1" applyBorder="1" applyAlignment="1">
      <alignment horizontal="center" vertical="center" wrapText="1"/>
    </xf>
    <xf numFmtId="9" fontId="3" fillId="36" borderId="10" xfId="54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2" fillId="43" borderId="12" xfId="0" applyFont="1" applyFill="1" applyBorder="1" applyAlignment="1">
      <alignment horizontal="left" vertical="center" wrapText="1"/>
    </xf>
    <xf numFmtId="44" fontId="6" fillId="33" borderId="10" xfId="49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1" fillId="43" borderId="11" xfId="0" applyFont="1" applyFill="1" applyBorder="1" applyAlignment="1">
      <alignment horizontal="left" vertical="center" wrapText="1"/>
    </xf>
    <xf numFmtId="0" fontId="11" fillId="43" borderId="10" xfId="0" applyFont="1" applyFill="1" applyBorder="1" applyAlignment="1">
      <alignment horizontal="left" vertical="center" wrapText="1"/>
    </xf>
    <xf numFmtId="0" fontId="11" fillId="43" borderId="12" xfId="0" applyFont="1" applyFill="1" applyBorder="1" applyAlignment="1">
      <alignment horizontal="left" vertical="center" wrapText="1"/>
    </xf>
    <xf numFmtId="0" fontId="13" fillId="42" borderId="11" xfId="0" applyFont="1" applyFill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 wrapText="1"/>
    </xf>
    <xf numFmtId="0" fontId="13" fillId="42" borderId="12" xfId="0" applyFont="1" applyFill="1" applyBorder="1" applyAlignment="1">
      <alignment horizontal="center" vertical="center" wrapText="1"/>
    </xf>
    <xf numFmtId="44" fontId="14" fillId="36" borderId="10" xfId="49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horizontal="right" vertical="center" wrapText="1"/>
    </xf>
    <xf numFmtId="0" fontId="10" fillId="43" borderId="11" xfId="0" applyFont="1" applyFill="1" applyBorder="1" applyAlignment="1">
      <alignment horizontal="left" vertical="center" wrapText="1"/>
    </xf>
    <xf numFmtId="0" fontId="10" fillId="43" borderId="10" xfId="0" applyFont="1" applyFill="1" applyBorder="1" applyAlignment="1">
      <alignment horizontal="left" vertical="center" wrapText="1"/>
    </xf>
    <xf numFmtId="0" fontId="10" fillId="43" borderId="12" xfId="0" applyFont="1" applyFill="1" applyBorder="1" applyAlignment="1">
      <alignment horizontal="left" vertical="center" wrapText="1"/>
    </xf>
    <xf numFmtId="165" fontId="0" fillId="0" borderId="10" xfId="49" applyNumberFormat="1" applyFont="1" applyBorder="1" applyAlignment="1">
      <alignment horizontal="right" vertical="center" wrapText="1"/>
    </xf>
    <xf numFmtId="164" fontId="6" fillId="35" borderId="10" xfId="49" applyNumberFormat="1" applyFont="1" applyFill="1" applyBorder="1" applyAlignment="1">
      <alignment horizontal="right" vertical="center" wrapText="1"/>
    </xf>
    <xf numFmtId="9" fontId="6" fillId="0" borderId="10" xfId="54" applyFont="1" applyFill="1" applyBorder="1" applyAlignment="1">
      <alignment horizontal="right" vertical="center" wrapText="1"/>
    </xf>
    <xf numFmtId="164" fontId="6" fillId="0" borderId="10" xfId="46" applyNumberFormat="1" applyFont="1" applyFill="1" applyBorder="1" applyAlignment="1">
      <alignment horizontal="right" vertical="center" wrapText="1"/>
    </xf>
    <xf numFmtId="164" fontId="9" fillId="36" borderId="10" xfId="46" applyNumberFormat="1" applyFont="1" applyFill="1" applyBorder="1" applyAlignment="1">
      <alignment horizontal="right" vertical="center" wrapText="1"/>
    </xf>
    <xf numFmtId="0" fontId="11" fillId="43" borderId="11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 wrapText="1"/>
    </xf>
    <xf numFmtId="0" fontId="11" fillId="43" borderId="12" xfId="0" applyFont="1" applyFill="1" applyBorder="1" applyAlignment="1">
      <alignment horizontal="center" vertical="center" wrapText="1"/>
    </xf>
    <xf numFmtId="164" fontId="3" fillId="36" borderId="16" xfId="49" applyNumberFormat="1" applyFont="1" applyFill="1" applyBorder="1" applyAlignment="1">
      <alignment horizontal="center" vertical="center" wrapText="1"/>
    </xf>
    <xf numFmtId="164" fontId="3" fillId="36" borderId="17" xfId="49" applyNumberFormat="1" applyFont="1" applyFill="1" applyBorder="1" applyAlignment="1">
      <alignment horizontal="center" vertical="center" wrapText="1"/>
    </xf>
    <xf numFmtId="164" fontId="3" fillId="36" borderId="18" xfId="49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5" fillId="43" borderId="1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6" fillId="38" borderId="14" xfId="0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27" fillId="43" borderId="11" xfId="0" applyFont="1" applyFill="1" applyBorder="1" applyAlignment="1">
      <alignment horizontal="center" vertical="center" wrapText="1"/>
    </xf>
    <xf numFmtId="0" fontId="27" fillId="43" borderId="10" xfId="0" applyFont="1" applyFill="1" applyBorder="1" applyAlignment="1">
      <alignment horizontal="center" vertical="center" wrapText="1"/>
    </xf>
    <xf numFmtId="0" fontId="27" fillId="4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28" fillId="42" borderId="11" xfId="0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 wrapText="1"/>
    </xf>
    <xf numFmtId="0" fontId="28" fillId="42" borderId="12" xfId="0" applyFont="1" applyFill="1" applyBorder="1" applyAlignment="1">
      <alignment horizontal="center" vertical="center" wrapText="1"/>
    </xf>
    <xf numFmtId="14" fontId="27" fillId="44" borderId="10" xfId="0" applyNumberFormat="1" applyFont="1" applyFill="1" applyBorder="1" applyAlignment="1">
      <alignment horizontal="center" vertical="center" wrapText="1"/>
    </xf>
    <xf numFmtId="14" fontId="27" fillId="44" borderId="12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14" fontId="27" fillId="35" borderId="10" xfId="0" applyNumberFormat="1" applyFont="1" applyFill="1" applyBorder="1" applyAlignment="1">
      <alignment horizontal="center" vertical="center" wrapText="1"/>
    </xf>
    <xf numFmtId="14" fontId="27" fillId="35" borderId="12" xfId="0" applyNumberFormat="1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4" fontId="22" fillId="35" borderId="10" xfId="0" applyNumberFormat="1" applyFont="1" applyFill="1" applyBorder="1" applyAlignment="1">
      <alignment horizontal="center" vertical="center" wrapText="1"/>
    </xf>
    <xf numFmtId="14" fontId="22" fillId="35" borderId="12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14" fontId="30" fillId="35" borderId="10" xfId="0" applyNumberFormat="1" applyFont="1" applyFill="1" applyBorder="1" applyAlignment="1">
      <alignment horizontal="center" vertical="center" wrapText="1"/>
    </xf>
    <xf numFmtId="14" fontId="30" fillId="35" borderId="12" xfId="0" applyNumberFormat="1" applyFont="1" applyFill="1" applyBorder="1" applyAlignment="1">
      <alignment horizontal="center" vertical="center" wrapText="1"/>
    </xf>
    <xf numFmtId="43" fontId="28" fillId="42" borderId="11" xfId="46" applyFont="1" applyFill="1" applyBorder="1" applyAlignment="1">
      <alignment horizontal="center" vertical="center" wrapText="1"/>
    </xf>
    <xf numFmtId="43" fontId="28" fillId="42" borderId="10" xfId="46" applyFont="1" applyFill="1" applyBorder="1" applyAlignment="1">
      <alignment horizontal="center" vertical="center" wrapText="1"/>
    </xf>
    <xf numFmtId="43" fontId="28" fillId="42" borderId="12" xfId="46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 vertical="center" wrapText="1"/>
    </xf>
    <xf numFmtId="0" fontId="27" fillId="38" borderId="21" xfId="0" applyFont="1" applyFill="1" applyBorder="1" applyAlignment="1">
      <alignment horizontal="center" vertical="center" wrapText="1"/>
    </xf>
    <xf numFmtId="0" fontId="76" fillId="41" borderId="10" xfId="0" applyFont="1" applyFill="1" applyBorder="1" applyAlignment="1">
      <alignment horizontal="right" vertical="center" wrapText="1"/>
    </xf>
    <xf numFmtId="171" fontId="76" fillId="41" borderId="10" xfId="0" applyNumberFormat="1" applyFont="1" applyFill="1" applyBorder="1" applyAlignment="1">
      <alignment horizontal="right" vertical="center" wrapText="1"/>
    </xf>
    <xf numFmtId="0" fontId="77" fillId="41" borderId="10" xfId="0" applyFont="1" applyFill="1" applyBorder="1" applyAlignment="1">
      <alignment horizontal="right" vertical="center" wrapText="1"/>
    </xf>
    <xf numFmtId="0" fontId="72" fillId="40" borderId="10" xfId="0" applyFont="1" applyFill="1" applyBorder="1" applyAlignment="1">
      <alignment horizontal="center" vertical="center" wrapText="1"/>
    </xf>
    <xf numFmtId="0" fontId="72" fillId="41" borderId="10" xfId="0" applyFont="1" applyFill="1" applyBorder="1" applyAlignment="1">
      <alignment horizontal="right" vertical="center" wrapText="1"/>
    </xf>
    <xf numFmtId="172" fontId="72" fillId="41" borderId="10" xfId="0" applyNumberFormat="1" applyFont="1" applyFill="1" applyBorder="1" applyAlignment="1">
      <alignment horizontal="right" vertical="center" wrapText="1"/>
    </xf>
    <xf numFmtId="0" fontId="76" fillId="41" borderId="10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right" vertical="center" wrapText="1"/>
    </xf>
    <xf numFmtId="0" fontId="72" fillId="41" borderId="23" xfId="0" applyFont="1" applyFill="1" applyBorder="1" applyAlignment="1">
      <alignment horizontal="right" vertical="center" wrapText="1"/>
    </xf>
    <xf numFmtId="0" fontId="72" fillId="41" borderId="24" xfId="0" applyFont="1" applyFill="1" applyBorder="1" applyAlignment="1">
      <alignment horizontal="right" vertical="center" wrapText="1"/>
    </xf>
    <xf numFmtId="172" fontId="72" fillId="41" borderId="22" xfId="0" applyNumberFormat="1" applyFont="1" applyFill="1" applyBorder="1" applyAlignment="1">
      <alignment horizontal="right" vertical="center" wrapText="1"/>
    </xf>
    <xf numFmtId="172" fontId="72" fillId="41" borderId="23" xfId="0" applyNumberFormat="1" applyFont="1" applyFill="1" applyBorder="1" applyAlignment="1">
      <alignment horizontal="right" vertical="center" wrapText="1"/>
    </xf>
    <xf numFmtId="172" fontId="72" fillId="41" borderId="24" xfId="0" applyNumberFormat="1" applyFont="1" applyFill="1" applyBorder="1" applyAlignment="1">
      <alignment horizontal="right" vertical="center" wrapText="1"/>
    </xf>
    <xf numFmtId="171" fontId="72" fillId="41" borderId="22" xfId="0" applyNumberFormat="1" applyFont="1" applyFill="1" applyBorder="1" applyAlignment="1">
      <alignment horizontal="right" vertical="center" wrapText="1"/>
    </xf>
    <xf numFmtId="171" fontId="72" fillId="41" borderId="23" xfId="0" applyNumberFormat="1" applyFont="1" applyFill="1" applyBorder="1" applyAlignment="1">
      <alignment horizontal="right" vertical="center" wrapText="1"/>
    </xf>
    <xf numFmtId="171" fontId="72" fillId="41" borderId="24" xfId="0" applyNumberFormat="1" applyFont="1" applyFill="1" applyBorder="1" applyAlignment="1">
      <alignment horizontal="right" vertical="center" wrapText="1"/>
    </xf>
    <xf numFmtId="0" fontId="76" fillId="45" borderId="10" xfId="0" applyFont="1" applyFill="1" applyBorder="1" applyAlignment="1">
      <alignment horizontal="center" vertical="center" wrapText="1"/>
    </xf>
    <xf numFmtId="0" fontId="76" fillId="41" borderId="10" xfId="0" applyFont="1" applyFill="1" applyBorder="1" applyAlignment="1">
      <alignment horizontal="center" vertical="center"/>
    </xf>
    <xf numFmtId="0" fontId="76" fillId="40" borderId="10" xfId="0" applyFont="1" applyFill="1" applyBorder="1" applyAlignment="1">
      <alignment horizontal="center" wrapText="1"/>
    </xf>
    <xf numFmtId="0" fontId="76" fillId="4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wrapText="1"/>
    </xf>
    <xf numFmtId="0" fontId="78" fillId="45" borderId="10" xfId="0" applyFont="1" applyFill="1" applyBorder="1" applyAlignment="1">
      <alignment horizontal="right" wrapText="1"/>
    </xf>
    <xf numFmtId="0" fontId="78" fillId="45" borderId="10" xfId="0" applyFont="1" applyFill="1" applyBorder="1" applyAlignment="1">
      <alignment horizontal="right" vertical="center" wrapText="1"/>
    </xf>
    <xf numFmtId="0" fontId="78" fillId="45" borderId="10" xfId="0" applyFont="1" applyFill="1" applyBorder="1" applyAlignment="1">
      <alignment horizontal="center" vertical="center" wrapText="1"/>
    </xf>
    <xf numFmtId="171" fontId="78" fillId="45" borderId="10" xfId="0" applyNumberFormat="1" applyFont="1" applyFill="1" applyBorder="1" applyAlignment="1">
      <alignment horizontal="center" vertical="center" wrapText="1"/>
    </xf>
    <xf numFmtId="171" fontId="78" fillId="45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3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3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3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3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3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3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3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3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3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3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3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4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4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4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4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4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4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4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4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4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4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5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6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6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6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6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6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6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6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6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6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6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0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1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1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1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13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14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15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16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17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18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19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0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1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2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3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4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5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6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7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128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2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3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3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3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3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3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3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3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3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3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3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4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4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4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4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4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4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4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4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4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4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5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6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6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6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6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6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6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6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6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6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6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7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7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7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7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7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7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7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7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7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7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8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9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9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19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9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9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9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9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9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19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19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0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0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0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0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0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0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0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0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0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0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1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1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1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1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1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1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1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1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1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1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2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2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2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22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2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2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2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2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2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2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23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0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1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2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3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4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5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6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7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8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49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50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51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52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53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54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255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25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57" name="Text Box 39336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58" name="Text Box 39336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59" name="Text Box 39336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0" name="Text Box 39336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1" name="Text Box 39336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2" name="Text Box 39337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3" name="Text Box 39337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4" name="Text Box 39337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5" name="Text Box 39337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6" name="Text Box 39337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7" name="Text Box 39337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8" name="Text Box 39337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69" name="Text Box 39337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0" name="Text Box 39337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1" name="Text Box 39337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2" name="Text Box 39374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3" name="Text Box 39375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4" name="Text Box 39375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5" name="Text Box 39375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6" name="Text Box 39375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7" name="Text Box 39375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8" name="Text Box 39375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79" name="Text Box 39375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0" name="Text Box 39375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1" name="Text Box 39375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2" name="Text Box 39375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3" name="Text Box 39376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4" name="Text Box 39376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5" name="Text Box 39376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6" name="Text Box 39376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7" name="Text Box 39434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8" name="Text Box 39434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89" name="Text Box 39434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0" name="Text Box 39434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1" name="Text Box 39434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2" name="Text Box 39435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3" name="Text Box 39435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4" name="Text Box 39435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5" name="Text Box 39435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6" name="Text Box 39435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7" name="Text Box 39435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8" name="Text Box 39435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299" name="Text Box 39435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0" name="Text Box 39435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1" name="Text Box 39435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57150" cy="66675"/>
    <xdr:sp fLocksText="0">
      <xdr:nvSpPr>
        <xdr:cNvPr id="302" name="Text Box 394360"/>
        <xdr:cNvSpPr txBox="1">
          <a:spLocks noChangeArrowheads="1"/>
        </xdr:cNvSpPr>
      </xdr:nvSpPr>
      <xdr:spPr>
        <a:xfrm>
          <a:off x="0" y="28910280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3" name="Text Box 39436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4" name="Text Box 39436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5" name="Text Box 39436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6" name="Text Box 39436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7" name="Text Box 39436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8" name="Text Box 39436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09" name="Text Box 39436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0" name="Text Box 39436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1" name="Text Box 39436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2" name="Text Box 39437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3" name="Text Box 39437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4" name="Text Box 39437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5" name="Text Box 39437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6" name="Text Box 39437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7" name="Text Box 39437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8" name="Text Box 39437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19" name="Text Box 39472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0" name="Text Box 39473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1" name="Text Box 39473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2" name="Text Box 39473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3" name="Text Box 39473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4" name="Text Box 39473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5" name="Text Box 39473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6" name="Text Box 39473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7" name="Text Box 39473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8" name="Text Box 39473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29" name="Text Box 39473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0" name="Text Box 39474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1" name="Text Box 39474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2" name="Text Box 39474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3" name="Text Box 39474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57150" cy="66675"/>
    <xdr:sp fLocksText="0">
      <xdr:nvSpPr>
        <xdr:cNvPr id="334" name="Text Box 394744"/>
        <xdr:cNvSpPr txBox="1">
          <a:spLocks noChangeArrowheads="1"/>
        </xdr:cNvSpPr>
      </xdr:nvSpPr>
      <xdr:spPr>
        <a:xfrm>
          <a:off x="0" y="28910280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5" name="Text Box 39474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6" name="Text Box 39474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7" name="Text Box 39474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8" name="Text Box 39474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39" name="Text Box 39474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0" name="Text Box 39475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1" name="Text Box 39475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2" name="Text Box 39475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3" name="Text Box 39475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4" name="Text Box 39475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5" name="Text Box 39475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6" name="Text Box 39475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7" name="Text Box 39475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8" name="Text Box 39475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49" name="Text Box 39475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50" name="Text Box 39476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51" name="Text Box 393222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52" name="Text Box 39322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53" name="Text Box 393226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54" name="Text Box 393228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55" name="Text Box 393230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56" name="Text Box 393232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57" name="Text Box 39323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58" name="Text Box 393236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0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1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2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4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5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6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8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69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70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71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72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73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74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75" name="Text Box 393606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76" name="Text Box 393608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77" name="Text Box 393610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78" name="Text Box 393612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79" name="Text Box 39361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80" name="Text Box 393616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81" name="Text Box 393618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82" name="Text Box 393620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83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84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85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86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87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88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89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0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1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2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3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4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5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6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7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398" name="Text Box 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399" name="Text Box 394009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0" name="Text Box 394010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1" name="Text Box 394011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2" name="Text Box 394012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3" name="Text Box 394013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4" name="Text Box 39401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5" name="Text Box 394015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6" name="Text Box 394016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7" name="Text Box 394049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8" name="Text Box 394050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09" name="Text Box 394051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0" name="Text Box 394052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1" name="Text Box 394053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2" name="Text Box 39405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3" name="Text Box 394055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4" name="Text Box 394056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5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6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7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8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19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20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21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22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23" name="Text Box 39432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24" name="Text Box 39433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25" name="Text Box 39433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26" name="Text Box 39433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27" name="Text Box 39433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28" name="Text Box 39433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29" name="Text Box 39433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0" name="Text Box 39433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1" name="Text Box 39433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2" name="Text Box 39433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3" name="Text Box 39433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4" name="Text Box 39434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5" name="Text Box 39434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6" name="Text Box 39434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7" name="Text Box 39434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38" name="Text Box 39434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39" name="Text Box 394393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0" name="Text Box 39439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1" name="Text Box 394395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2" name="Text Box 394396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3" name="Text Box 394397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4" name="Text Box 394398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5" name="Text Box 394399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6" name="Text Box 394400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7" name="Text Box 394433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8" name="Text Box 39443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49" name="Text Box 394435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0" name="Text Box 394436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1" name="Text Box 394437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2" name="Text Box 394438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3" name="Text Box 394439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4" name="Text Box 394440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5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6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7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8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59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60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61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564</xdr:row>
      <xdr:rowOff>0</xdr:rowOff>
    </xdr:from>
    <xdr:ext cx="0" cy="38100"/>
    <xdr:sp fLocksText="0">
      <xdr:nvSpPr>
        <xdr:cNvPr id="462" name="Text Box 4"/>
        <xdr:cNvSpPr txBox="1">
          <a:spLocks noChangeArrowheads="1"/>
        </xdr:cNvSpPr>
      </xdr:nvSpPr>
      <xdr:spPr>
        <a:xfrm>
          <a:off x="885825" y="2891028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63" name="Text Box 39471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64" name="Text Box 39471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65" name="Text Box 39471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66" name="Text Box 39471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67" name="Text Box 39471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68" name="Text Box 39471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69" name="Text Box 394719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0" name="Text Box 394720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1" name="Text Box 394721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2" name="Text Box 394722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3" name="Text Box 394723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4" name="Text Box 394724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5" name="Text Box 394725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6" name="Text Box 394726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7" name="Text Box 394727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95250" cy="38100"/>
    <xdr:sp fLocksText="0">
      <xdr:nvSpPr>
        <xdr:cNvPr id="478" name="Text Box 394728"/>
        <xdr:cNvSpPr txBox="1">
          <a:spLocks noChangeArrowheads="1"/>
        </xdr:cNvSpPr>
      </xdr:nvSpPr>
      <xdr:spPr>
        <a:xfrm>
          <a:off x="0" y="289102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47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48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48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48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48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48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48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48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48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48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48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49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49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49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49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49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495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496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49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49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49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3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4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5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6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0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1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1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1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1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1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1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1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1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1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1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2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2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2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2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2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2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2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2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2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2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3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4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5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6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3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4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4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4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4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4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4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4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4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4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4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5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5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5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5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5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5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5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5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5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5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6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6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6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6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6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6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6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6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6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6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7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7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7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7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7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75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76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7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7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7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3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4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5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6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8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59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9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9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9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9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9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9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9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59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59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0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0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0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0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0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0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0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0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0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0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3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4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5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6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1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2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2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2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2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2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2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2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2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2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2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3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3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3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3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3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3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3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3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3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3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3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4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5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6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4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5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5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5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53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54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5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5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5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5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5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6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6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6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6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6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6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6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6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6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6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7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7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7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7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7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7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7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77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78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79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80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81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82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83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84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0"/>
    <xdr:sp fLocksText="0">
      <xdr:nvSpPr>
        <xdr:cNvPr id="685" name="Text Box 4"/>
        <xdr:cNvSpPr txBox="1">
          <a:spLocks noChangeArrowheads="1"/>
        </xdr:cNvSpPr>
      </xdr:nvSpPr>
      <xdr:spPr>
        <a:xfrm>
          <a:off x="885825" y="29668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574</xdr:row>
      <xdr:rowOff>0</xdr:rowOff>
    </xdr:from>
    <xdr:ext cx="0" cy="38100"/>
    <xdr:sp fLocksText="0">
      <xdr:nvSpPr>
        <xdr:cNvPr id="686" name="Text Box 4"/>
        <xdr:cNvSpPr txBox="1">
          <a:spLocks noChangeArrowheads="1"/>
        </xdr:cNvSpPr>
      </xdr:nvSpPr>
      <xdr:spPr>
        <a:xfrm>
          <a:off x="885825" y="2966847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8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8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8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3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4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5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6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7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8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699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700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701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581</xdr:row>
      <xdr:rowOff>0</xdr:rowOff>
    </xdr:from>
    <xdr:ext cx="0" cy="38100"/>
    <xdr:sp fLocksText="0">
      <xdr:nvSpPr>
        <xdr:cNvPr id="702" name="Text Box 4"/>
        <xdr:cNvSpPr txBox="1">
          <a:spLocks noChangeArrowheads="1"/>
        </xdr:cNvSpPr>
      </xdr:nvSpPr>
      <xdr:spPr>
        <a:xfrm>
          <a:off x="885825" y="300285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0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0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0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0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0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0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0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1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1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1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1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1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1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1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1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1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1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2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3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3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3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3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3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3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3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3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3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3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4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4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4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4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4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4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4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4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4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4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5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5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6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6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6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6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6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6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6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6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6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6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7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7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7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7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7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7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7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7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7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7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8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8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8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8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8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8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8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8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8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8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9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9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9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9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9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9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9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79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79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79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0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1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1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1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1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1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15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16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17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18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19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0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1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2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3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4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5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6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7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8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29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830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3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3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3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3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3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3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3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3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3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4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4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4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4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4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4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4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4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4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4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5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6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6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6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6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6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6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6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6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6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7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7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7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7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7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7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7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7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7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7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8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9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9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9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9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89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9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9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9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89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89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0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0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0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0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0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0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0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0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0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0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1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1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1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1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1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1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16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17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1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19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20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21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22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23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24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0"/>
    <xdr:sp fLocksText="0">
      <xdr:nvSpPr>
        <xdr:cNvPr id="925" name="Text Box 4"/>
        <xdr:cNvSpPr txBox="1">
          <a:spLocks noChangeArrowheads="1"/>
        </xdr:cNvSpPr>
      </xdr:nvSpPr>
      <xdr:spPr>
        <a:xfrm>
          <a:off x="885825" y="27852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2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2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2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2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2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3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4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5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6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7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8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39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40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543</xdr:row>
      <xdr:rowOff>0</xdr:rowOff>
    </xdr:from>
    <xdr:ext cx="0" cy="38100"/>
    <xdr:sp fLocksText="0">
      <xdr:nvSpPr>
        <xdr:cNvPr id="941" name="Text Box 4"/>
        <xdr:cNvSpPr txBox="1">
          <a:spLocks noChangeArrowheads="1"/>
        </xdr:cNvSpPr>
      </xdr:nvSpPr>
      <xdr:spPr>
        <a:xfrm>
          <a:off x="885825" y="279739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42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43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44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45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46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47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48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49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50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51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52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53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54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55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56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529</xdr:row>
      <xdr:rowOff>0</xdr:rowOff>
    </xdr:from>
    <xdr:ext cx="0" cy="38100"/>
    <xdr:sp fLocksText="0">
      <xdr:nvSpPr>
        <xdr:cNvPr id="957" name="Text Box 4"/>
        <xdr:cNvSpPr txBox="1">
          <a:spLocks noChangeArrowheads="1"/>
        </xdr:cNvSpPr>
      </xdr:nvSpPr>
      <xdr:spPr>
        <a:xfrm>
          <a:off x="885825" y="2745009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539</xdr:row>
      <xdr:rowOff>0</xdr:rowOff>
    </xdr:from>
    <xdr:ext cx="0" cy="38100"/>
    <xdr:sp fLocksText="0">
      <xdr:nvSpPr>
        <xdr:cNvPr id="958" name="Text Box 4"/>
        <xdr:cNvSpPr txBox="1">
          <a:spLocks noChangeArrowheads="1"/>
        </xdr:cNvSpPr>
      </xdr:nvSpPr>
      <xdr:spPr>
        <a:xfrm>
          <a:off x="885825" y="278520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59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0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1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2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3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4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5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6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7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8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69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0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1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2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3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4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5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6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7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8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79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0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1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2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3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4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5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6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7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8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89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0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1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2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3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4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5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6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7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8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999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0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1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2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3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4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5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6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7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8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09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0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1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2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3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4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5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6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7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8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19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20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21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496</xdr:row>
      <xdr:rowOff>0</xdr:rowOff>
    </xdr:from>
    <xdr:ext cx="0" cy="38100"/>
    <xdr:sp fLocksText="0">
      <xdr:nvSpPr>
        <xdr:cNvPr id="1022" name="Text Box 4"/>
        <xdr:cNvSpPr txBox="1">
          <a:spLocks noChangeArrowheads="1"/>
        </xdr:cNvSpPr>
      </xdr:nvSpPr>
      <xdr:spPr>
        <a:xfrm>
          <a:off x="885825" y="2600896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23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24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25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26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27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28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29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0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1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2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3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4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5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6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7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95250" cy="38100"/>
    <xdr:sp fLocksText="0">
      <xdr:nvSpPr>
        <xdr:cNvPr id="1038" name="Text Box 4"/>
        <xdr:cNvSpPr txBox="1">
          <a:spLocks noChangeArrowheads="1"/>
        </xdr:cNvSpPr>
      </xdr:nvSpPr>
      <xdr:spPr>
        <a:xfrm>
          <a:off x="0" y="2606516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39" name="Text Box 4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40" name="Text Box 393222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41" name="Text Box 393223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42" name="Text Box 393224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43" name="Text Box 393225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44" name="Text Box 393226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45" name="Text Box 393227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46" name="Text Box 393228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47" name="Text Box 393229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48" name="Text Box 393230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49" name="Text Box 393231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50" name="Text Box 393232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51" name="Text Box 393233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52" name="Text Box 393234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53" name="Text Box 393235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54" name="Text Box 393236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55" name="Text Box 393605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56" name="Text Box 393606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57" name="Text Box 393607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58" name="Text Box 393608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59" name="Text Box 393609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60" name="Text Box 393610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61" name="Text Box 393611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62" name="Text Box 393612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63" name="Text Box 393613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64" name="Text Box 393614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65" name="Text Box 393615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66" name="Text Box 393616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67" name="Text Box 393617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68" name="Text Box 393618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0"/>
    <xdr:sp fLocksText="0">
      <xdr:nvSpPr>
        <xdr:cNvPr id="1069" name="Text Box 393619"/>
        <xdr:cNvSpPr txBox="1">
          <a:spLocks noChangeArrowheads="1"/>
        </xdr:cNvSpPr>
      </xdr:nvSpPr>
      <xdr:spPr>
        <a:xfrm>
          <a:off x="885825" y="2293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412</xdr:row>
      <xdr:rowOff>0</xdr:rowOff>
    </xdr:from>
    <xdr:ext cx="0" cy="38100"/>
    <xdr:sp fLocksText="0">
      <xdr:nvSpPr>
        <xdr:cNvPr id="1070" name="Text Box 393620"/>
        <xdr:cNvSpPr txBox="1">
          <a:spLocks noChangeArrowheads="1"/>
        </xdr:cNvSpPr>
      </xdr:nvSpPr>
      <xdr:spPr>
        <a:xfrm>
          <a:off x="885825" y="2293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1" name="Text Box 1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2" name="Text Box 2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3" name="Text Box 3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4" name="Text Box 4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5" name="Text Box 5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6" name="Text Box 6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7" name="Text Box 7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8" name="Text Box 8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79" name="Text Box 9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0" name="Text Box 10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1" name="Text Box 11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2" name="Text Box 12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3" name="Text Box 13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4" name="Text Box 14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5" name="Text Box 15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206</xdr:row>
      <xdr:rowOff>1390650</xdr:rowOff>
    </xdr:from>
    <xdr:ext cx="57150" cy="57150"/>
    <xdr:sp fLocksText="0">
      <xdr:nvSpPr>
        <xdr:cNvPr id="1086" name="Text Box 16"/>
        <xdr:cNvSpPr txBox="1">
          <a:spLocks noChangeArrowheads="1"/>
        </xdr:cNvSpPr>
      </xdr:nvSpPr>
      <xdr:spPr>
        <a:xfrm>
          <a:off x="0" y="1175385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7" name="Text Box 17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8" name="Text Box 18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89" name="Text Box 19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0" name="Text Box 20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1" name="Text Box 21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2" name="Text Box 22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3" name="Text Box 23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4" name="Text Box 24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5" name="Text Box 25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6" name="Text Box 26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7" name="Text Box 27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8" name="Text Box 28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099" name="Text Box 29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100" name="Text Box 30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95250" cy="38100"/>
    <xdr:sp fLocksText="0">
      <xdr:nvSpPr>
        <xdr:cNvPr id="1101" name="Text Box 31"/>
        <xdr:cNvSpPr txBox="1">
          <a:spLocks noChangeArrowheads="1"/>
        </xdr:cNvSpPr>
      </xdr:nvSpPr>
      <xdr:spPr>
        <a:xfrm>
          <a:off x="0" y="1189291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206</xdr:row>
      <xdr:rowOff>1390650</xdr:rowOff>
    </xdr:from>
    <xdr:ext cx="57150" cy="57150"/>
    <xdr:sp fLocksText="0">
      <xdr:nvSpPr>
        <xdr:cNvPr id="1102" name="Text Box 32"/>
        <xdr:cNvSpPr txBox="1">
          <a:spLocks noChangeArrowheads="1"/>
        </xdr:cNvSpPr>
      </xdr:nvSpPr>
      <xdr:spPr>
        <a:xfrm>
          <a:off x="0" y="1175385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03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04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05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06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07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08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09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0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1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2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3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4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5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6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7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8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19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0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1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2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3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4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5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6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7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8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29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30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31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95250" cy="38100"/>
    <xdr:sp fLocksText="0">
      <xdr:nvSpPr>
        <xdr:cNvPr id="1132" name="Text Box 4"/>
        <xdr:cNvSpPr txBox="1">
          <a:spLocks noChangeArrowheads="1"/>
        </xdr:cNvSpPr>
      </xdr:nvSpPr>
      <xdr:spPr>
        <a:xfrm>
          <a:off x="0" y="1781651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723900</xdr:rowOff>
    </xdr:from>
    <xdr:ext cx="66675" cy="47625"/>
    <xdr:sp fLocksText="0">
      <xdr:nvSpPr>
        <xdr:cNvPr id="1133" name="Text Box 4"/>
        <xdr:cNvSpPr txBox="1">
          <a:spLocks noChangeArrowheads="1"/>
        </xdr:cNvSpPr>
      </xdr:nvSpPr>
      <xdr:spPr>
        <a:xfrm>
          <a:off x="0" y="1854041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723900</xdr:rowOff>
    </xdr:from>
    <xdr:ext cx="66675" cy="47625"/>
    <xdr:sp fLocksText="0">
      <xdr:nvSpPr>
        <xdr:cNvPr id="1134" name="Text Box 4"/>
        <xdr:cNvSpPr txBox="1">
          <a:spLocks noChangeArrowheads="1"/>
        </xdr:cNvSpPr>
      </xdr:nvSpPr>
      <xdr:spPr>
        <a:xfrm>
          <a:off x="0" y="1854041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257175" cy="0"/>
    <xdr:sp fLocksText="0">
      <xdr:nvSpPr>
        <xdr:cNvPr id="1135" name="Text Box 4"/>
        <xdr:cNvSpPr txBox="1">
          <a:spLocks noChangeArrowheads="1"/>
        </xdr:cNvSpPr>
      </xdr:nvSpPr>
      <xdr:spPr>
        <a:xfrm>
          <a:off x="0" y="1846802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257175" cy="57150"/>
    <xdr:sp fLocksText="0">
      <xdr:nvSpPr>
        <xdr:cNvPr id="1136" name="Text Box 4"/>
        <xdr:cNvSpPr txBox="1">
          <a:spLocks noChangeArrowheads="1"/>
        </xdr:cNvSpPr>
      </xdr:nvSpPr>
      <xdr:spPr>
        <a:xfrm>
          <a:off x="0" y="184680225"/>
          <a:ext cx="257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257175" cy="0"/>
    <xdr:sp fLocksText="0">
      <xdr:nvSpPr>
        <xdr:cNvPr id="1137" name="Text Box 4"/>
        <xdr:cNvSpPr txBox="1">
          <a:spLocks noChangeArrowheads="1"/>
        </xdr:cNvSpPr>
      </xdr:nvSpPr>
      <xdr:spPr>
        <a:xfrm>
          <a:off x="0" y="1846802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257175" cy="57150"/>
    <xdr:sp fLocksText="0">
      <xdr:nvSpPr>
        <xdr:cNvPr id="1138" name="Text Box 4"/>
        <xdr:cNvSpPr txBox="1">
          <a:spLocks noChangeArrowheads="1"/>
        </xdr:cNvSpPr>
      </xdr:nvSpPr>
      <xdr:spPr>
        <a:xfrm>
          <a:off x="0" y="184680225"/>
          <a:ext cx="257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39" name="Text Box 394361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0" name="Text Box 394362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1" name="Text Box 394363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2" name="Text Box 394364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3" name="Text Box 394365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4" name="Text Box 394366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5" name="Text Box 394367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6" name="Text Box 394368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7" name="Text Box 394369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8" name="Text Box 394370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49" name="Text Box 394371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0" name="Text Box 394372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1" name="Text Box 394373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2" name="Text Box 394374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3" name="Text Box 394375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4" name="Text Box 394376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5" name="Text Box 394745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6" name="Text Box 394746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7" name="Text Box 394747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8" name="Text Box 394748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59" name="Text Box 394749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0" name="Text Box 394750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1" name="Text Box 394751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2" name="Text Box 394752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3" name="Text Box 394753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4" name="Text Box 394754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5" name="Text Box 394755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6" name="Text Box 394756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7" name="Text Box 394757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8" name="Text Box 394758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69" name="Text Box 394759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95250" cy="38100"/>
    <xdr:sp fLocksText="0">
      <xdr:nvSpPr>
        <xdr:cNvPr id="1170" name="Text Box 394760"/>
        <xdr:cNvSpPr txBox="1">
          <a:spLocks noChangeArrowheads="1"/>
        </xdr:cNvSpPr>
      </xdr:nvSpPr>
      <xdr:spPr>
        <a:xfrm>
          <a:off x="0" y="197186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1" name="Text Box 394345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2" name="Text Box 394346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3" name="Text Box 394347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4" name="Text Box 394348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5" name="Text Box 394349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6" name="Text Box 394350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7" name="Text Box 394351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8" name="Text Box 394352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79" name="Text Box 394353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0" name="Text Box 394354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1" name="Text Box 394355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2" name="Text Box 394356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3" name="Text Box 394357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4" name="Text Box 394358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5" name="Text Box 394359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752475</xdr:rowOff>
    </xdr:from>
    <xdr:ext cx="57150" cy="57150"/>
    <xdr:sp fLocksText="0">
      <xdr:nvSpPr>
        <xdr:cNvPr id="1186" name="Text Box 394360"/>
        <xdr:cNvSpPr txBox="1">
          <a:spLocks noChangeArrowheads="1"/>
        </xdr:cNvSpPr>
      </xdr:nvSpPr>
      <xdr:spPr>
        <a:xfrm>
          <a:off x="0" y="21717952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7" name="Text Box 394729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8" name="Text Box 394730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89" name="Text Box 394731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0" name="Text Box 394732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1" name="Text Box 394733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2" name="Text Box 394734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3" name="Text Box 394735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4" name="Text Box 394736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5" name="Text Box 394737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6" name="Text Box 394738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7" name="Text Box 394739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8" name="Text Box 394740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199" name="Text Box 394741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200" name="Text Box 394742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95250" cy="38100"/>
    <xdr:sp fLocksText="0">
      <xdr:nvSpPr>
        <xdr:cNvPr id="1201" name="Text Box 394743"/>
        <xdr:cNvSpPr txBox="1">
          <a:spLocks noChangeArrowheads="1"/>
        </xdr:cNvSpPr>
      </xdr:nvSpPr>
      <xdr:spPr>
        <a:xfrm>
          <a:off x="0" y="2178462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752475</xdr:rowOff>
    </xdr:from>
    <xdr:ext cx="57150" cy="57150"/>
    <xdr:sp fLocksText="0">
      <xdr:nvSpPr>
        <xdr:cNvPr id="1202" name="Text Box 394744"/>
        <xdr:cNvSpPr txBox="1">
          <a:spLocks noChangeArrowheads="1"/>
        </xdr:cNvSpPr>
      </xdr:nvSpPr>
      <xdr:spPr>
        <a:xfrm>
          <a:off x="0" y="21717952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03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04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05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06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07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08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09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0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1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2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3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4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5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6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7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0" cy="38100"/>
    <xdr:sp fLocksText="0">
      <xdr:nvSpPr>
        <xdr:cNvPr id="1218" name="Text Box 4"/>
        <xdr:cNvSpPr txBox="1">
          <a:spLocks noChangeArrowheads="1"/>
        </xdr:cNvSpPr>
      </xdr:nvSpPr>
      <xdr:spPr>
        <a:xfrm>
          <a:off x="0" y="2649855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19" name="Text Box 394009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0" name="Text Box 394010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1" name="Text Box 394011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2" name="Text Box 394012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3" name="Text Box 394013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4" name="Text Box 394014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5" name="Text Box 394015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6" name="Text Box 394016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7" name="Text Box 394049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8" name="Text Box 394050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29" name="Text Box 394051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30" name="Text Box 394052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31" name="Text Box 394053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32" name="Text Box 394054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33" name="Text Box 394055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34" name="Text Box 394056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35" name="Text Box 394329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36" name="Text Box 394330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37" name="Text Box 394331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38" name="Text Box 394332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39" name="Text Box 394333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0" name="Text Box 394334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1" name="Text Box 394335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2" name="Text Box 394336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3" name="Text Box 394337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4" name="Text Box 394338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5" name="Text Box 394339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6" name="Text Box 394340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7" name="Text Box 394341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8" name="Text Box 394342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49" name="Text Box 394343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50" name="Text Box 394344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1" name="Text Box 394393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2" name="Text Box 394394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3" name="Text Box 394395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4" name="Text Box 394396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5" name="Text Box 394397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6" name="Text Box 394398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7" name="Text Box 394399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8" name="Text Box 394400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59" name="Text Box 394433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60" name="Text Box 394434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61" name="Text Box 394435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62" name="Text Box 394436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63" name="Text Box 394437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64" name="Text Box 394438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65" name="Text Box 394439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511</xdr:row>
      <xdr:rowOff>0</xdr:rowOff>
    </xdr:from>
    <xdr:ext cx="0" cy="47625"/>
    <xdr:sp fLocksText="0">
      <xdr:nvSpPr>
        <xdr:cNvPr id="1266" name="Text Box 394440"/>
        <xdr:cNvSpPr txBox="1">
          <a:spLocks noChangeArrowheads="1"/>
        </xdr:cNvSpPr>
      </xdr:nvSpPr>
      <xdr:spPr>
        <a:xfrm>
          <a:off x="885825" y="265185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67" name="Text Box 394713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68" name="Text Box 394714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69" name="Text Box 394715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0" name="Text Box 394716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1" name="Text Box 394717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2" name="Text Box 394718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3" name="Text Box 394719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4" name="Text Box 394720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5" name="Text Box 394721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6" name="Text Box 394722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7" name="Text Box 394723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8" name="Text Box 394724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79" name="Text Box 394725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80" name="Text Box 394726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81" name="Text Box 394727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511</xdr:row>
      <xdr:rowOff>0</xdr:rowOff>
    </xdr:from>
    <xdr:ext cx="95250" cy="47625"/>
    <xdr:sp fLocksText="0">
      <xdr:nvSpPr>
        <xdr:cNvPr id="1282" name="Text Box 394728"/>
        <xdr:cNvSpPr txBox="1">
          <a:spLocks noChangeArrowheads="1"/>
        </xdr:cNvSpPr>
      </xdr:nvSpPr>
      <xdr:spPr>
        <a:xfrm>
          <a:off x="0" y="2651855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283</xdr:row>
      <xdr:rowOff>1990725</xdr:rowOff>
    </xdr:from>
    <xdr:ext cx="57150" cy="0"/>
    <xdr:sp fLocksText="0">
      <xdr:nvSpPr>
        <xdr:cNvPr id="1283" name="Text Box 393556"/>
        <xdr:cNvSpPr txBox="1">
          <a:spLocks noChangeArrowheads="1"/>
        </xdr:cNvSpPr>
      </xdr:nvSpPr>
      <xdr:spPr>
        <a:xfrm>
          <a:off x="0" y="1654968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283</xdr:row>
      <xdr:rowOff>1990725</xdr:rowOff>
    </xdr:from>
    <xdr:ext cx="57150" cy="0"/>
    <xdr:sp fLocksText="0">
      <xdr:nvSpPr>
        <xdr:cNvPr id="1284" name="Text Box 393940"/>
        <xdr:cNvSpPr txBox="1">
          <a:spLocks noChangeArrowheads="1"/>
        </xdr:cNvSpPr>
      </xdr:nvSpPr>
      <xdr:spPr>
        <a:xfrm>
          <a:off x="0" y="1654968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85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86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87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88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89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1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2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3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5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6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7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299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0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1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3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4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5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6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7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8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09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11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12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13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95250" cy="38100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1774317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178</xdr:row>
      <xdr:rowOff>0</xdr:rowOff>
    </xdr:from>
    <xdr:ext cx="0" cy="0"/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10699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178</xdr:row>
      <xdr:rowOff>0</xdr:rowOff>
    </xdr:from>
    <xdr:ext cx="0" cy="38100"/>
    <xdr:sp fLocksText="0">
      <xdr:nvSpPr>
        <xdr:cNvPr id="2" name="Text Box 9122"/>
        <xdr:cNvSpPr txBox="1">
          <a:spLocks noChangeArrowheads="1"/>
        </xdr:cNvSpPr>
      </xdr:nvSpPr>
      <xdr:spPr>
        <a:xfrm>
          <a:off x="885825" y="1069943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178</xdr:row>
      <xdr:rowOff>0</xdr:rowOff>
    </xdr:from>
    <xdr:ext cx="0" cy="0"/>
    <xdr:sp fLocksText="0">
      <xdr:nvSpPr>
        <xdr:cNvPr id="3" name="Text Box 9123"/>
        <xdr:cNvSpPr txBox="1">
          <a:spLocks noChangeArrowheads="1"/>
        </xdr:cNvSpPr>
      </xdr:nvSpPr>
      <xdr:spPr>
        <a:xfrm>
          <a:off x="885825" y="10699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178</xdr:row>
      <xdr:rowOff>0</xdr:rowOff>
    </xdr:from>
    <xdr:ext cx="0" cy="38100"/>
    <xdr:sp fLocksText="0">
      <xdr:nvSpPr>
        <xdr:cNvPr id="4" name="Text Box 9124"/>
        <xdr:cNvSpPr txBox="1">
          <a:spLocks noChangeArrowheads="1"/>
        </xdr:cNvSpPr>
      </xdr:nvSpPr>
      <xdr:spPr>
        <a:xfrm>
          <a:off x="885825" y="1069943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211</xdr:row>
      <xdr:rowOff>0</xdr:rowOff>
    </xdr:from>
    <xdr:ext cx="0" cy="0"/>
    <xdr:sp fLocksText="0">
      <xdr:nvSpPr>
        <xdr:cNvPr id="5" name="Text Box 9125"/>
        <xdr:cNvSpPr txBox="1">
          <a:spLocks noChangeArrowheads="1"/>
        </xdr:cNvSpPr>
      </xdr:nvSpPr>
      <xdr:spPr>
        <a:xfrm>
          <a:off x="885825" y="11909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211</xdr:row>
      <xdr:rowOff>0</xdr:rowOff>
    </xdr:from>
    <xdr:ext cx="0" cy="38100"/>
    <xdr:sp fLocksText="0">
      <xdr:nvSpPr>
        <xdr:cNvPr id="6" name="Text Box 9126"/>
        <xdr:cNvSpPr txBox="1">
          <a:spLocks noChangeArrowheads="1"/>
        </xdr:cNvSpPr>
      </xdr:nvSpPr>
      <xdr:spPr>
        <a:xfrm>
          <a:off x="885825" y="119091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211</xdr:row>
      <xdr:rowOff>0</xdr:rowOff>
    </xdr:from>
    <xdr:ext cx="0" cy="0"/>
    <xdr:sp fLocksText="0">
      <xdr:nvSpPr>
        <xdr:cNvPr id="7" name="Text Box 9127"/>
        <xdr:cNvSpPr txBox="1">
          <a:spLocks noChangeArrowheads="1"/>
        </xdr:cNvSpPr>
      </xdr:nvSpPr>
      <xdr:spPr>
        <a:xfrm>
          <a:off x="885825" y="11909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211</xdr:row>
      <xdr:rowOff>0</xdr:rowOff>
    </xdr:from>
    <xdr:ext cx="0" cy="38100"/>
    <xdr:sp fLocksText="0">
      <xdr:nvSpPr>
        <xdr:cNvPr id="8" name="Text Box 9128"/>
        <xdr:cNvSpPr txBox="1">
          <a:spLocks noChangeArrowheads="1"/>
        </xdr:cNvSpPr>
      </xdr:nvSpPr>
      <xdr:spPr>
        <a:xfrm>
          <a:off x="885825" y="119091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215</xdr:row>
      <xdr:rowOff>0</xdr:rowOff>
    </xdr:from>
    <xdr:ext cx="0" cy="0"/>
    <xdr:sp fLocksText="0">
      <xdr:nvSpPr>
        <xdr:cNvPr id="9" name="Text Box 9129"/>
        <xdr:cNvSpPr txBox="1">
          <a:spLocks noChangeArrowheads="1"/>
        </xdr:cNvSpPr>
      </xdr:nvSpPr>
      <xdr:spPr>
        <a:xfrm>
          <a:off x="885825" y="1199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215</xdr:row>
      <xdr:rowOff>0</xdr:rowOff>
    </xdr:from>
    <xdr:ext cx="0" cy="38100"/>
    <xdr:sp fLocksText="0">
      <xdr:nvSpPr>
        <xdr:cNvPr id="10" name="Text Box 9130"/>
        <xdr:cNvSpPr txBox="1">
          <a:spLocks noChangeArrowheads="1"/>
        </xdr:cNvSpPr>
      </xdr:nvSpPr>
      <xdr:spPr>
        <a:xfrm>
          <a:off x="885825" y="1199864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215</xdr:row>
      <xdr:rowOff>0</xdr:rowOff>
    </xdr:from>
    <xdr:ext cx="0" cy="0"/>
    <xdr:sp fLocksText="0">
      <xdr:nvSpPr>
        <xdr:cNvPr id="11" name="Text Box 9131"/>
        <xdr:cNvSpPr txBox="1">
          <a:spLocks noChangeArrowheads="1"/>
        </xdr:cNvSpPr>
      </xdr:nvSpPr>
      <xdr:spPr>
        <a:xfrm>
          <a:off x="885825" y="1199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215</xdr:row>
      <xdr:rowOff>0</xdr:rowOff>
    </xdr:from>
    <xdr:ext cx="0" cy="38100"/>
    <xdr:sp fLocksText="0">
      <xdr:nvSpPr>
        <xdr:cNvPr id="12" name="Text Box 9132"/>
        <xdr:cNvSpPr txBox="1">
          <a:spLocks noChangeArrowheads="1"/>
        </xdr:cNvSpPr>
      </xdr:nvSpPr>
      <xdr:spPr>
        <a:xfrm>
          <a:off x="885825" y="1199864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225</xdr:row>
      <xdr:rowOff>0</xdr:rowOff>
    </xdr:from>
    <xdr:ext cx="0" cy="0"/>
    <xdr:sp fLocksText="0">
      <xdr:nvSpPr>
        <xdr:cNvPr id="13" name="Text Box 9133"/>
        <xdr:cNvSpPr txBox="1">
          <a:spLocks noChangeArrowheads="1"/>
        </xdr:cNvSpPr>
      </xdr:nvSpPr>
      <xdr:spPr>
        <a:xfrm>
          <a:off x="885825" y="12391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225</xdr:row>
      <xdr:rowOff>0</xdr:rowOff>
    </xdr:from>
    <xdr:ext cx="0" cy="38100"/>
    <xdr:sp fLocksText="0">
      <xdr:nvSpPr>
        <xdr:cNvPr id="14" name="Text Box 9134"/>
        <xdr:cNvSpPr txBox="1">
          <a:spLocks noChangeArrowheads="1"/>
        </xdr:cNvSpPr>
      </xdr:nvSpPr>
      <xdr:spPr>
        <a:xfrm>
          <a:off x="885825" y="123910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225</xdr:row>
      <xdr:rowOff>0</xdr:rowOff>
    </xdr:from>
    <xdr:ext cx="0" cy="0"/>
    <xdr:sp fLocksText="0">
      <xdr:nvSpPr>
        <xdr:cNvPr id="15" name="Text Box 9135"/>
        <xdr:cNvSpPr txBox="1">
          <a:spLocks noChangeArrowheads="1"/>
        </xdr:cNvSpPr>
      </xdr:nvSpPr>
      <xdr:spPr>
        <a:xfrm>
          <a:off x="885825" y="12391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225</xdr:row>
      <xdr:rowOff>0</xdr:rowOff>
    </xdr:from>
    <xdr:ext cx="0" cy="38100"/>
    <xdr:sp fLocksText="0">
      <xdr:nvSpPr>
        <xdr:cNvPr id="16" name="Text Box 9136"/>
        <xdr:cNvSpPr txBox="1">
          <a:spLocks noChangeArrowheads="1"/>
        </xdr:cNvSpPr>
      </xdr:nvSpPr>
      <xdr:spPr>
        <a:xfrm>
          <a:off x="885825" y="123910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231</xdr:row>
      <xdr:rowOff>0</xdr:rowOff>
    </xdr:from>
    <xdr:ext cx="0" cy="38100"/>
    <xdr:sp fLocksText="0">
      <xdr:nvSpPr>
        <xdr:cNvPr id="17" name="Text Box 9137"/>
        <xdr:cNvSpPr txBox="1">
          <a:spLocks noChangeArrowheads="1"/>
        </xdr:cNvSpPr>
      </xdr:nvSpPr>
      <xdr:spPr>
        <a:xfrm>
          <a:off x="885825" y="1277683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231</xdr:row>
      <xdr:rowOff>0</xdr:rowOff>
    </xdr:from>
    <xdr:ext cx="0" cy="38100"/>
    <xdr:sp fLocksText="0">
      <xdr:nvSpPr>
        <xdr:cNvPr id="18" name="Text Box 9138"/>
        <xdr:cNvSpPr txBox="1">
          <a:spLocks noChangeArrowheads="1"/>
        </xdr:cNvSpPr>
      </xdr:nvSpPr>
      <xdr:spPr>
        <a:xfrm>
          <a:off x="885825" y="1277683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192</xdr:row>
      <xdr:rowOff>0</xdr:rowOff>
    </xdr:from>
    <xdr:ext cx="0" cy="38100"/>
    <xdr:sp fLocksText="0">
      <xdr:nvSpPr>
        <xdr:cNvPr id="19" name="Text Box 9139"/>
        <xdr:cNvSpPr txBox="1">
          <a:spLocks noChangeArrowheads="1"/>
        </xdr:cNvSpPr>
      </xdr:nvSpPr>
      <xdr:spPr>
        <a:xfrm>
          <a:off x="885825" y="112423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192</xdr:row>
      <xdr:rowOff>0</xdr:rowOff>
    </xdr:from>
    <xdr:ext cx="0" cy="38100"/>
    <xdr:sp fLocksText="0">
      <xdr:nvSpPr>
        <xdr:cNvPr id="20" name="Text Box 9140"/>
        <xdr:cNvSpPr txBox="1">
          <a:spLocks noChangeArrowheads="1"/>
        </xdr:cNvSpPr>
      </xdr:nvSpPr>
      <xdr:spPr>
        <a:xfrm>
          <a:off x="885825" y="112423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0"/>
    <xdr:sp fLocksText="0">
      <xdr:nvSpPr>
        <xdr:cNvPr id="21" name="Text Box 9141"/>
        <xdr:cNvSpPr txBox="1">
          <a:spLocks noChangeArrowheads="1"/>
        </xdr:cNvSpPr>
      </xdr:nvSpPr>
      <xdr:spPr>
        <a:xfrm>
          <a:off x="0" y="862869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38100"/>
    <xdr:sp fLocksText="0">
      <xdr:nvSpPr>
        <xdr:cNvPr id="22" name="Text Box 9142"/>
        <xdr:cNvSpPr txBox="1">
          <a:spLocks noChangeArrowheads="1"/>
        </xdr:cNvSpPr>
      </xdr:nvSpPr>
      <xdr:spPr>
        <a:xfrm>
          <a:off x="0" y="862869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0"/>
    <xdr:sp fLocksText="0">
      <xdr:nvSpPr>
        <xdr:cNvPr id="23" name="Text Box 9143"/>
        <xdr:cNvSpPr txBox="1">
          <a:spLocks noChangeArrowheads="1"/>
        </xdr:cNvSpPr>
      </xdr:nvSpPr>
      <xdr:spPr>
        <a:xfrm>
          <a:off x="0" y="862869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38100"/>
    <xdr:sp fLocksText="0">
      <xdr:nvSpPr>
        <xdr:cNvPr id="24" name="Text Box 9144"/>
        <xdr:cNvSpPr txBox="1">
          <a:spLocks noChangeArrowheads="1"/>
        </xdr:cNvSpPr>
      </xdr:nvSpPr>
      <xdr:spPr>
        <a:xfrm>
          <a:off x="0" y="862869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0"/>
    <xdr:sp fLocksText="0">
      <xdr:nvSpPr>
        <xdr:cNvPr id="25" name="Text Box 9145"/>
        <xdr:cNvSpPr txBox="1">
          <a:spLocks noChangeArrowheads="1"/>
        </xdr:cNvSpPr>
      </xdr:nvSpPr>
      <xdr:spPr>
        <a:xfrm>
          <a:off x="0" y="862869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38100"/>
    <xdr:sp fLocksText="0">
      <xdr:nvSpPr>
        <xdr:cNvPr id="26" name="Text Box 9146"/>
        <xdr:cNvSpPr txBox="1">
          <a:spLocks noChangeArrowheads="1"/>
        </xdr:cNvSpPr>
      </xdr:nvSpPr>
      <xdr:spPr>
        <a:xfrm>
          <a:off x="0" y="862869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0"/>
    <xdr:sp fLocksText="0">
      <xdr:nvSpPr>
        <xdr:cNvPr id="27" name="Text Box 9147"/>
        <xdr:cNvSpPr txBox="1">
          <a:spLocks noChangeArrowheads="1"/>
        </xdr:cNvSpPr>
      </xdr:nvSpPr>
      <xdr:spPr>
        <a:xfrm>
          <a:off x="0" y="862869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38100"/>
    <xdr:sp fLocksText="0">
      <xdr:nvSpPr>
        <xdr:cNvPr id="28" name="Text Box 9148"/>
        <xdr:cNvSpPr txBox="1">
          <a:spLocks noChangeArrowheads="1"/>
        </xdr:cNvSpPr>
      </xdr:nvSpPr>
      <xdr:spPr>
        <a:xfrm>
          <a:off x="0" y="862869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0"/>
    <xdr:sp fLocksText="0">
      <xdr:nvSpPr>
        <xdr:cNvPr id="29" name="Text Box 9149"/>
        <xdr:cNvSpPr txBox="1">
          <a:spLocks noChangeArrowheads="1"/>
        </xdr:cNvSpPr>
      </xdr:nvSpPr>
      <xdr:spPr>
        <a:xfrm>
          <a:off x="0" y="862869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38100"/>
    <xdr:sp fLocksText="0">
      <xdr:nvSpPr>
        <xdr:cNvPr id="30" name="Text Box 9150"/>
        <xdr:cNvSpPr txBox="1">
          <a:spLocks noChangeArrowheads="1"/>
        </xdr:cNvSpPr>
      </xdr:nvSpPr>
      <xdr:spPr>
        <a:xfrm>
          <a:off x="0" y="862869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0"/>
    <xdr:sp fLocksText="0">
      <xdr:nvSpPr>
        <xdr:cNvPr id="31" name="Text Box 9151"/>
        <xdr:cNvSpPr txBox="1">
          <a:spLocks noChangeArrowheads="1"/>
        </xdr:cNvSpPr>
      </xdr:nvSpPr>
      <xdr:spPr>
        <a:xfrm>
          <a:off x="0" y="862869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38100"/>
    <xdr:sp fLocksText="0">
      <xdr:nvSpPr>
        <xdr:cNvPr id="32" name="Text Box 9152"/>
        <xdr:cNvSpPr txBox="1">
          <a:spLocks noChangeArrowheads="1"/>
        </xdr:cNvSpPr>
      </xdr:nvSpPr>
      <xdr:spPr>
        <a:xfrm>
          <a:off x="0" y="862869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0"/>
    <xdr:sp fLocksText="0">
      <xdr:nvSpPr>
        <xdr:cNvPr id="33" name="Text Box 9153"/>
        <xdr:cNvSpPr txBox="1">
          <a:spLocks noChangeArrowheads="1"/>
        </xdr:cNvSpPr>
      </xdr:nvSpPr>
      <xdr:spPr>
        <a:xfrm>
          <a:off x="0" y="862869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38100"/>
    <xdr:sp fLocksText="0">
      <xdr:nvSpPr>
        <xdr:cNvPr id="34" name="Text Box 9154"/>
        <xdr:cNvSpPr txBox="1">
          <a:spLocks noChangeArrowheads="1"/>
        </xdr:cNvSpPr>
      </xdr:nvSpPr>
      <xdr:spPr>
        <a:xfrm>
          <a:off x="0" y="862869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0"/>
    <xdr:sp fLocksText="0">
      <xdr:nvSpPr>
        <xdr:cNvPr id="35" name="Text Box 9155"/>
        <xdr:cNvSpPr txBox="1">
          <a:spLocks noChangeArrowheads="1"/>
        </xdr:cNvSpPr>
      </xdr:nvSpPr>
      <xdr:spPr>
        <a:xfrm>
          <a:off x="0" y="862869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95250" cy="38100"/>
    <xdr:sp fLocksText="0">
      <xdr:nvSpPr>
        <xdr:cNvPr id="36" name="Text Box 9156"/>
        <xdr:cNvSpPr txBox="1">
          <a:spLocks noChangeArrowheads="1"/>
        </xdr:cNvSpPr>
      </xdr:nvSpPr>
      <xdr:spPr>
        <a:xfrm>
          <a:off x="0" y="862869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257175" cy="0"/>
    <xdr:sp fLocksText="0">
      <xdr:nvSpPr>
        <xdr:cNvPr id="37" name="Text Box 9157"/>
        <xdr:cNvSpPr txBox="1">
          <a:spLocks noChangeArrowheads="1"/>
        </xdr:cNvSpPr>
      </xdr:nvSpPr>
      <xdr:spPr>
        <a:xfrm>
          <a:off x="0" y="1201769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257175" cy="38100"/>
    <xdr:sp fLocksText="0">
      <xdr:nvSpPr>
        <xdr:cNvPr id="38" name="Text Box 9158"/>
        <xdr:cNvSpPr txBox="1">
          <a:spLocks noChangeArrowheads="1"/>
        </xdr:cNvSpPr>
      </xdr:nvSpPr>
      <xdr:spPr>
        <a:xfrm>
          <a:off x="0" y="12017692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257175" cy="0"/>
    <xdr:sp fLocksText="0">
      <xdr:nvSpPr>
        <xdr:cNvPr id="39" name="Text Box 9159"/>
        <xdr:cNvSpPr txBox="1">
          <a:spLocks noChangeArrowheads="1"/>
        </xdr:cNvSpPr>
      </xdr:nvSpPr>
      <xdr:spPr>
        <a:xfrm>
          <a:off x="0" y="1201769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257175" cy="38100"/>
    <xdr:sp fLocksText="0">
      <xdr:nvSpPr>
        <xdr:cNvPr id="40" name="Text Box 9160"/>
        <xdr:cNvSpPr txBox="1">
          <a:spLocks noChangeArrowheads="1"/>
        </xdr:cNvSpPr>
      </xdr:nvSpPr>
      <xdr:spPr>
        <a:xfrm>
          <a:off x="0" y="12017692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211</xdr:row>
      <xdr:rowOff>0</xdr:rowOff>
    </xdr:from>
    <xdr:ext cx="0" cy="0"/>
    <xdr:sp fLocksText="0">
      <xdr:nvSpPr>
        <xdr:cNvPr id="41" name="Text Box 9161"/>
        <xdr:cNvSpPr txBox="1">
          <a:spLocks noChangeArrowheads="1"/>
        </xdr:cNvSpPr>
      </xdr:nvSpPr>
      <xdr:spPr>
        <a:xfrm>
          <a:off x="885825" y="11909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211</xdr:row>
      <xdr:rowOff>0</xdr:rowOff>
    </xdr:from>
    <xdr:ext cx="0" cy="38100"/>
    <xdr:sp fLocksText="0">
      <xdr:nvSpPr>
        <xdr:cNvPr id="42" name="Text Box 9162"/>
        <xdr:cNvSpPr txBox="1">
          <a:spLocks noChangeArrowheads="1"/>
        </xdr:cNvSpPr>
      </xdr:nvSpPr>
      <xdr:spPr>
        <a:xfrm>
          <a:off x="885825" y="119091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211</xdr:row>
      <xdr:rowOff>0</xdr:rowOff>
    </xdr:from>
    <xdr:ext cx="0" cy="0"/>
    <xdr:sp fLocksText="0">
      <xdr:nvSpPr>
        <xdr:cNvPr id="43" name="Text Box 9163"/>
        <xdr:cNvSpPr txBox="1">
          <a:spLocks noChangeArrowheads="1"/>
        </xdr:cNvSpPr>
      </xdr:nvSpPr>
      <xdr:spPr>
        <a:xfrm>
          <a:off x="885825" y="11909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211</xdr:row>
      <xdr:rowOff>0</xdr:rowOff>
    </xdr:from>
    <xdr:ext cx="0" cy="38100"/>
    <xdr:sp fLocksText="0">
      <xdr:nvSpPr>
        <xdr:cNvPr id="44" name="Text Box 9164"/>
        <xdr:cNvSpPr txBox="1">
          <a:spLocks noChangeArrowheads="1"/>
        </xdr:cNvSpPr>
      </xdr:nvSpPr>
      <xdr:spPr>
        <a:xfrm>
          <a:off x="885825" y="119091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215</xdr:row>
      <xdr:rowOff>0</xdr:rowOff>
    </xdr:from>
    <xdr:ext cx="0" cy="0"/>
    <xdr:sp fLocksText="0">
      <xdr:nvSpPr>
        <xdr:cNvPr id="45" name="Text Box 9165"/>
        <xdr:cNvSpPr txBox="1">
          <a:spLocks noChangeArrowheads="1"/>
        </xdr:cNvSpPr>
      </xdr:nvSpPr>
      <xdr:spPr>
        <a:xfrm>
          <a:off x="885825" y="1199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215</xdr:row>
      <xdr:rowOff>0</xdr:rowOff>
    </xdr:from>
    <xdr:ext cx="0" cy="38100"/>
    <xdr:sp fLocksText="0">
      <xdr:nvSpPr>
        <xdr:cNvPr id="46" name="Text Box 9166"/>
        <xdr:cNvSpPr txBox="1">
          <a:spLocks noChangeArrowheads="1"/>
        </xdr:cNvSpPr>
      </xdr:nvSpPr>
      <xdr:spPr>
        <a:xfrm>
          <a:off x="885825" y="1199864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215</xdr:row>
      <xdr:rowOff>0</xdr:rowOff>
    </xdr:from>
    <xdr:ext cx="0" cy="0"/>
    <xdr:sp fLocksText="0">
      <xdr:nvSpPr>
        <xdr:cNvPr id="47" name="Text Box 9167"/>
        <xdr:cNvSpPr txBox="1">
          <a:spLocks noChangeArrowheads="1"/>
        </xdr:cNvSpPr>
      </xdr:nvSpPr>
      <xdr:spPr>
        <a:xfrm>
          <a:off x="885825" y="1199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215</xdr:row>
      <xdr:rowOff>0</xdr:rowOff>
    </xdr:from>
    <xdr:ext cx="0" cy="38100"/>
    <xdr:sp fLocksText="0">
      <xdr:nvSpPr>
        <xdr:cNvPr id="48" name="Text Box 9168"/>
        <xdr:cNvSpPr txBox="1">
          <a:spLocks noChangeArrowheads="1"/>
        </xdr:cNvSpPr>
      </xdr:nvSpPr>
      <xdr:spPr>
        <a:xfrm>
          <a:off x="885825" y="1199864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225</xdr:row>
      <xdr:rowOff>0</xdr:rowOff>
    </xdr:from>
    <xdr:ext cx="0" cy="0"/>
    <xdr:sp fLocksText="0">
      <xdr:nvSpPr>
        <xdr:cNvPr id="49" name="Text Box 9169"/>
        <xdr:cNvSpPr txBox="1">
          <a:spLocks noChangeArrowheads="1"/>
        </xdr:cNvSpPr>
      </xdr:nvSpPr>
      <xdr:spPr>
        <a:xfrm>
          <a:off x="885825" y="12391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225</xdr:row>
      <xdr:rowOff>0</xdr:rowOff>
    </xdr:from>
    <xdr:ext cx="0" cy="38100"/>
    <xdr:sp fLocksText="0">
      <xdr:nvSpPr>
        <xdr:cNvPr id="50" name="Text Box 9170"/>
        <xdr:cNvSpPr txBox="1">
          <a:spLocks noChangeArrowheads="1"/>
        </xdr:cNvSpPr>
      </xdr:nvSpPr>
      <xdr:spPr>
        <a:xfrm>
          <a:off x="885825" y="123910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225</xdr:row>
      <xdr:rowOff>0</xdr:rowOff>
    </xdr:from>
    <xdr:ext cx="0" cy="0"/>
    <xdr:sp fLocksText="0">
      <xdr:nvSpPr>
        <xdr:cNvPr id="51" name="Text Box 9171"/>
        <xdr:cNvSpPr txBox="1">
          <a:spLocks noChangeArrowheads="1"/>
        </xdr:cNvSpPr>
      </xdr:nvSpPr>
      <xdr:spPr>
        <a:xfrm>
          <a:off x="885825" y="12391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225</xdr:row>
      <xdr:rowOff>0</xdr:rowOff>
    </xdr:from>
    <xdr:ext cx="0" cy="38100"/>
    <xdr:sp fLocksText="0">
      <xdr:nvSpPr>
        <xdr:cNvPr id="52" name="Text Box 9172"/>
        <xdr:cNvSpPr txBox="1">
          <a:spLocks noChangeArrowheads="1"/>
        </xdr:cNvSpPr>
      </xdr:nvSpPr>
      <xdr:spPr>
        <a:xfrm>
          <a:off x="885825" y="123910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0"/>
    <xdr:sp fLocksText="0">
      <xdr:nvSpPr>
        <xdr:cNvPr id="53" name="Text Box 9173"/>
        <xdr:cNvSpPr txBox="1">
          <a:spLocks noChangeArrowheads="1"/>
        </xdr:cNvSpPr>
      </xdr:nvSpPr>
      <xdr:spPr>
        <a:xfrm>
          <a:off x="0" y="679799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38100"/>
    <xdr:sp fLocksText="0">
      <xdr:nvSpPr>
        <xdr:cNvPr id="54" name="Text Box 9174"/>
        <xdr:cNvSpPr txBox="1">
          <a:spLocks noChangeArrowheads="1"/>
        </xdr:cNvSpPr>
      </xdr:nvSpPr>
      <xdr:spPr>
        <a:xfrm>
          <a:off x="0" y="679799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0"/>
    <xdr:sp fLocksText="0">
      <xdr:nvSpPr>
        <xdr:cNvPr id="55" name="Text Box 9175"/>
        <xdr:cNvSpPr txBox="1">
          <a:spLocks noChangeArrowheads="1"/>
        </xdr:cNvSpPr>
      </xdr:nvSpPr>
      <xdr:spPr>
        <a:xfrm>
          <a:off x="0" y="679799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38100"/>
    <xdr:sp fLocksText="0">
      <xdr:nvSpPr>
        <xdr:cNvPr id="56" name="Text Box 9176"/>
        <xdr:cNvSpPr txBox="1">
          <a:spLocks noChangeArrowheads="1"/>
        </xdr:cNvSpPr>
      </xdr:nvSpPr>
      <xdr:spPr>
        <a:xfrm>
          <a:off x="0" y="679799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0"/>
    <xdr:sp fLocksText="0">
      <xdr:nvSpPr>
        <xdr:cNvPr id="57" name="Text Box 9177"/>
        <xdr:cNvSpPr txBox="1">
          <a:spLocks noChangeArrowheads="1"/>
        </xdr:cNvSpPr>
      </xdr:nvSpPr>
      <xdr:spPr>
        <a:xfrm>
          <a:off x="0" y="679799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38100"/>
    <xdr:sp fLocksText="0">
      <xdr:nvSpPr>
        <xdr:cNvPr id="58" name="Text Box 9178"/>
        <xdr:cNvSpPr txBox="1">
          <a:spLocks noChangeArrowheads="1"/>
        </xdr:cNvSpPr>
      </xdr:nvSpPr>
      <xdr:spPr>
        <a:xfrm>
          <a:off x="0" y="679799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0"/>
    <xdr:sp fLocksText="0">
      <xdr:nvSpPr>
        <xdr:cNvPr id="59" name="Text Box 9179"/>
        <xdr:cNvSpPr txBox="1">
          <a:spLocks noChangeArrowheads="1"/>
        </xdr:cNvSpPr>
      </xdr:nvSpPr>
      <xdr:spPr>
        <a:xfrm>
          <a:off x="0" y="679799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38100"/>
    <xdr:sp fLocksText="0">
      <xdr:nvSpPr>
        <xdr:cNvPr id="60" name="Text Box 9180"/>
        <xdr:cNvSpPr txBox="1">
          <a:spLocks noChangeArrowheads="1"/>
        </xdr:cNvSpPr>
      </xdr:nvSpPr>
      <xdr:spPr>
        <a:xfrm>
          <a:off x="0" y="679799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0"/>
    <xdr:sp fLocksText="0">
      <xdr:nvSpPr>
        <xdr:cNvPr id="61" name="Text Box 9181"/>
        <xdr:cNvSpPr txBox="1">
          <a:spLocks noChangeArrowheads="1"/>
        </xdr:cNvSpPr>
      </xdr:nvSpPr>
      <xdr:spPr>
        <a:xfrm>
          <a:off x="0" y="679799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38100"/>
    <xdr:sp fLocksText="0">
      <xdr:nvSpPr>
        <xdr:cNvPr id="62" name="Text Box 9182"/>
        <xdr:cNvSpPr txBox="1">
          <a:spLocks noChangeArrowheads="1"/>
        </xdr:cNvSpPr>
      </xdr:nvSpPr>
      <xdr:spPr>
        <a:xfrm>
          <a:off x="0" y="679799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0"/>
    <xdr:sp fLocksText="0">
      <xdr:nvSpPr>
        <xdr:cNvPr id="63" name="Text Box 9183"/>
        <xdr:cNvSpPr txBox="1">
          <a:spLocks noChangeArrowheads="1"/>
        </xdr:cNvSpPr>
      </xdr:nvSpPr>
      <xdr:spPr>
        <a:xfrm>
          <a:off x="0" y="679799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38100"/>
    <xdr:sp fLocksText="0">
      <xdr:nvSpPr>
        <xdr:cNvPr id="64" name="Text Box 9184"/>
        <xdr:cNvSpPr txBox="1">
          <a:spLocks noChangeArrowheads="1"/>
        </xdr:cNvSpPr>
      </xdr:nvSpPr>
      <xdr:spPr>
        <a:xfrm>
          <a:off x="0" y="679799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0"/>
    <xdr:sp fLocksText="0">
      <xdr:nvSpPr>
        <xdr:cNvPr id="65" name="Text Box 9185"/>
        <xdr:cNvSpPr txBox="1">
          <a:spLocks noChangeArrowheads="1"/>
        </xdr:cNvSpPr>
      </xdr:nvSpPr>
      <xdr:spPr>
        <a:xfrm>
          <a:off x="0" y="679799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38100"/>
    <xdr:sp fLocksText="0">
      <xdr:nvSpPr>
        <xdr:cNvPr id="66" name="Text Box 9186"/>
        <xdr:cNvSpPr txBox="1">
          <a:spLocks noChangeArrowheads="1"/>
        </xdr:cNvSpPr>
      </xdr:nvSpPr>
      <xdr:spPr>
        <a:xfrm>
          <a:off x="0" y="679799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0"/>
    <xdr:sp fLocksText="0">
      <xdr:nvSpPr>
        <xdr:cNvPr id="67" name="Text Box 9187"/>
        <xdr:cNvSpPr txBox="1">
          <a:spLocks noChangeArrowheads="1"/>
        </xdr:cNvSpPr>
      </xdr:nvSpPr>
      <xdr:spPr>
        <a:xfrm>
          <a:off x="0" y="679799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95250" cy="38100"/>
    <xdr:sp fLocksText="0">
      <xdr:nvSpPr>
        <xdr:cNvPr id="68" name="Text Box 9188"/>
        <xdr:cNvSpPr txBox="1">
          <a:spLocks noChangeArrowheads="1"/>
        </xdr:cNvSpPr>
      </xdr:nvSpPr>
      <xdr:spPr>
        <a:xfrm>
          <a:off x="0" y="679799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257175" cy="0"/>
    <xdr:sp fLocksText="0">
      <xdr:nvSpPr>
        <xdr:cNvPr id="69" name="Text Box 9189"/>
        <xdr:cNvSpPr txBox="1">
          <a:spLocks noChangeArrowheads="1"/>
        </xdr:cNvSpPr>
      </xdr:nvSpPr>
      <xdr:spPr>
        <a:xfrm>
          <a:off x="0" y="793242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257175" cy="38100"/>
    <xdr:sp fLocksText="0">
      <xdr:nvSpPr>
        <xdr:cNvPr id="70" name="Text Box 9190"/>
        <xdr:cNvSpPr txBox="1">
          <a:spLocks noChangeArrowheads="1"/>
        </xdr:cNvSpPr>
      </xdr:nvSpPr>
      <xdr:spPr>
        <a:xfrm>
          <a:off x="0" y="793242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257175" cy="0"/>
    <xdr:sp fLocksText="0">
      <xdr:nvSpPr>
        <xdr:cNvPr id="71" name="Text Box 9191"/>
        <xdr:cNvSpPr txBox="1">
          <a:spLocks noChangeArrowheads="1"/>
        </xdr:cNvSpPr>
      </xdr:nvSpPr>
      <xdr:spPr>
        <a:xfrm>
          <a:off x="0" y="793242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257175" cy="38100"/>
    <xdr:sp fLocksText="0">
      <xdr:nvSpPr>
        <xdr:cNvPr id="72" name="Text Box 9192"/>
        <xdr:cNvSpPr txBox="1">
          <a:spLocks noChangeArrowheads="1"/>
        </xdr:cNvSpPr>
      </xdr:nvSpPr>
      <xdr:spPr>
        <a:xfrm>
          <a:off x="0" y="793242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257175" cy="0"/>
    <xdr:sp fLocksText="0">
      <xdr:nvSpPr>
        <xdr:cNvPr id="73" name="Text Box 9193"/>
        <xdr:cNvSpPr txBox="1">
          <a:spLocks noChangeArrowheads="1"/>
        </xdr:cNvSpPr>
      </xdr:nvSpPr>
      <xdr:spPr>
        <a:xfrm>
          <a:off x="0" y="679799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257175" cy="38100"/>
    <xdr:sp fLocksText="0">
      <xdr:nvSpPr>
        <xdr:cNvPr id="74" name="Text Box 9194"/>
        <xdr:cNvSpPr txBox="1">
          <a:spLocks noChangeArrowheads="1"/>
        </xdr:cNvSpPr>
      </xdr:nvSpPr>
      <xdr:spPr>
        <a:xfrm>
          <a:off x="0" y="6797992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257175" cy="0"/>
    <xdr:sp fLocksText="0">
      <xdr:nvSpPr>
        <xdr:cNvPr id="75" name="Text Box 9195"/>
        <xdr:cNvSpPr txBox="1">
          <a:spLocks noChangeArrowheads="1"/>
        </xdr:cNvSpPr>
      </xdr:nvSpPr>
      <xdr:spPr>
        <a:xfrm>
          <a:off x="0" y="679799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257175" cy="38100"/>
    <xdr:sp fLocksText="0">
      <xdr:nvSpPr>
        <xdr:cNvPr id="76" name="Text Box 9196"/>
        <xdr:cNvSpPr txBox="1">
          <a:spLocks noChangeArrowheads="1"/>
        </xdr:cNvSpPr>
      </xdr:nvSpPr>
      <xdr:spPr>
        <a:xfrm>
          <a:off x="0" y="6797992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257175" cy="0"/>
    <xdr:sp fLocksText="0">
      <xdr:nvSpPr>
        <xdr:cNvPr id="77" name="Text Box 9197"/>
        <xdr:cNvSpPr txBox="1">
          <a:spLocks noChangeArrowheads="1"/>
        </xdr:cNvSpPr>
      </xdr:nvSpPr>
      <xdr:spPr>
        <a:xfrm>
          <a:off x="0" y="736092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257175" cy="47625"/>
    <xdr:sp fLocksText="0">
      <xdr:nvSpPr>
        <xdr:cNvPr id="78" name="Text Box 9198"/>
        <xdr:cNvSpPr txBox="1">
          <a:spLocks noChangeArrowheads="1"/>
        </xdr:cNvSpPr>
      </xdr:nvSpPr>
      <xdr:spPr>
        <a:xfrm>
          <a:off x="0" y="736092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257175" cy="0"/>
    <xdr:sp fLocksText="0">
      <xdr:nvSpPr>
        <xdr:cNvPr id="79" name="Text Box 9199"/>
        <xdr:cNvSpPr txBox="1">
          <a:spLocks noChangeArrowheads="1"/>
        </xdr:cNvSpPr>
      </xdr:nvSpPr>
      <xdr:spPr>
        <a:xfrm>
          <a:off x="0" y="736092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257175" cy="47625"/>
    <xdr:sp fLocksText="0">
      <xdr:nvSpPr>
        <xdr:cNvPr id="80" name="Text Box 9200"/>
        <xdr:cNvSpPr txBox="1">
          <a:spLocks noChangeArrowheads="1"/>
        </xdr:cNvSpPr>
      </xdr:nvSpPr>
      <xdr:spPr>
        <a:xfrm>
          <a:off x="0" y="736092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257175" cy="47625"/>
    <xdr:sp fLocksText="0">
      <xdr:nvSpPr>
        <xdr:cNvPr id="81" name="Text Box 9198"/>
        <xdr:cNvSpPr txBox="1">
          <a:spLocks noChangeArrowheads="1"/>
        </xdr:cNvSpPr>
      </xdr:nvSpPr>
      <xdr:spPr>
        <a:xfrm>
          <a:off x="0" y="768858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257175" cy="47625"/>
    <xdr:sp fLocksText="0">
      <xdr:nvSpPr>
        <xdr:cNvPr id="82" name="Text Box 9200"/>
        <xdr:cNvSpPr txBox="1">
          <a:spLocks noChangeArrowheads="1"/>
        </xdr:cNvSpPr>
      </xdr:nvSpPr>
      <xdr:spPr>
        <a:xfrm>
          <a:off x="0" y="768858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257175" cy="38100"/>
    <xdr:sp fLocksText="0">
      <xdr:nvSpPr>
        <xdr:cNvPr id="83" name="Text Box 9198"/>
        <xdr:cNvSpPr txBox="1">
          <a:spLocks noChangeArrowheads="1"/>
        </xdr:cNvSpPr>
      </xdr:nvSpPr>
      <xdr:spPr>
        <a:xfrm>
          <a:off x="0" y="784098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257175" cy="38100"/>
    <xdr:sp fLocksText="0">
      <xdr:nvSpPr>
        <xdr:cNvPr id="84" name="Text Box 9200"/>
        <xdr:cNvSpPr txBox="1">
          <a:spLocks noChangeArrowheads="1"/>
        </xdr:cNvSpPr>
      </xdr:nvSpPr>
      <xdr:spPr>
        <a:xfrm>
          <a:off x="0" y="784098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85" name="Text Box 9198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86" name="Text Box 9200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87" name="Text Box 9198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88" name="Text Box 9200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89" name="Text Box 9198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90" name="Text Box 9200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91" name="Text Box 9198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92" name="Text Box 9200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93" name="Text Box 9198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257175" cy="38100"/>
    <xdr:sp fLocksText="0">
      <xdr:nvSpPr>
        <xdr:cNvPr id="94" name="Text Box 9200"/>
        <xdr:cNvSpPr txBox="1">
          <a:spLocks noChangeArrowheads="1"/>
        </xdr:cNvSpPr>
      </xdr:nvSpPr>
      <xdr:spPr>
        <a:xfrm>
          <a:off x="0" y="786003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257175" cy="38100"/>
    <xdr:sp fLocksText="0">
      <xdr:nvSpPr>
        <xdr:cNvPr id="95" name="Text Box 9198"/>
        <xdr:cNvSpPr txBox="1">
          <a:spLocks noChangeArrowheads="1"/>
        </xdr:cNvSpPr>
      </xdr:nvSpPr>
      <xdr:spPr>
        <a:xfrm>
          <a:off x="0" y="787908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257175" cy="38100"/>
    <xdr:sp fLocksText="0">
      <xdr:nvSpPr>
        <xdr:cNvPr id="96" name="Text Box 9200"/>
        <xdr:cNvSpPr txBox="1">
          <a:spLocks noChangeArrowheads="1"/>
        </xdr:cNvSpPr>
      </xdr:nvSpPr>
      <xdr:spPr>
        <a:xfrm>
          <a:off x="0" y="787908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197</xdr:row>
      <xdr:rowOff>0</xdr:rowOff>
    </xdr:from>
    <xdr:ext cx="0" cy="38100"/>
    <xdr:sp fLocksText="0">
      <xdr:nvSpPr>
        <xdr:cNvPr id="97" name="Text Box 9139"/>
        <xdr:cNvSpPr txBox="1">
          <a:spLocks noChangeArrowheads="1"/>
        </xdr:cNvSpPr>
      </xdr:nvSpPr>
      <xdr:spPr>
        <a:xfrm>
          <a:off x="885825" y="1138237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197</xdr:row>
      <xdr:rowOff>0</xdr:rowOff>
    </xdr:from>
    <xdr:ext cx="0" cy="38100"/>
    <xdr:sp fLocksText="0">
      <xdr:nvSpPr>
        <xdr:cNvPr id="98" name="Text Box 9140"/>
        <xdr:cNvSpPr txBox="1">
          <a:spLocks noChangeArrowheads="1"/>
        </xdr:cNvSpPr>
      </xdr:nvSpPr>
      <xdr:spPr>
        <a:xfrm>
          <a:off x="885825" y="1138237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200</xdr:row>
      <xdr:rowOff>0</xdr:rowOff>
    </xdr:from>
    <xdr:ext cx="0" cy="0"/>
    <xdr:sp fLocksText="0">
      <xdr:nvSpPr>
        <xdr:cNvPr id="99" name="Text Box 4"/>
        <xdr:cNvSpPr txBox="1">
          <a:spLocks noChangeArrowheads="1"/>
        </xdr:cNvSpPr>
      </xdr:nvSpPr>
      <xdr:spPr>
        <a:xfrm>
          <a:off x="885825" y="11453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200</xdr:row>
      <xdr:rowOff>0</xdr:rowOff>
    </xdr:from>
    <xdr:ext cx="0" cy="38100"/>
    <xdr:sp fLocksText="0">
      <xdr:nvSpPr>
        <xdr:cNvPr id="100" name="Text Box 9122"/>
        <xdr:cNvSpPr txBox="1">
          <a:spLocks noChangeArrowheads="1"/>
        </xdr:cNvSpPr>
      </xdr:nvSpPr>
      <xdr:spPr>
        <a:xfrm>
          <a:off x="885825" y="1145381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200</xdr:row>
      <xdr:rowOff>0</xdr:rowOff>
    </xdr:from>
    <xdr:ext cx="0" cy="0"/>
    <xdr:sp fLocksText="0">
      <xdr:nvSpPr>
        <xdr:cNvPr id="101" name="Text Box 9123"/>
        <xdr:cNvSpPr txBox="1">
          <a:spLocks noChangeArrowheads="1"/>
        </xdr:cNvSpPr>
      </xdr:nvSpPr>
      <xdr:spPr>
        <a:xfrm>
          <a:off x="885825" y="11453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200</xdr:row>
      <xdr:rowOff>0</xdr:rowOff>
    </xdr:from>
    <xdr:ext cx="0" cy="38100"/>
    <xdr:sp fLocksText="0">
      <xdr:nvSpPr>
        <xdr:cNvPr id="102" name="Text Box 9124"/>
        <xdr:cNvSpPr txBox="1">
          <a:spLocks noChangeArrowheads="1"/>
        </xdr:cNvSpPr>
      </xdr:nvSpPr>
      <xdr:spPr>
        <a:xfrm>
          <a:off x="885825" y="1145381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95250" cy="38100"/>
    <xdr:sp fLocksText="0">
      <xdr:nvSpPr>
        <xdr:cNvPr id="103" name="Text Box 9174"/>
        <xdr:cNvSpPr txBox="1">
          <a:spLocks noChangeArrowheads="1"/>
        </xdr:cNvSpPr>
      </xdr:nvSpPr>
      <xdr:spPr>
        <a:xfrm>
          <a:off x="0" y="725328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95250" cy="38100"/>
    <xdr:sp fLocksText="0">
      <xdr:nvSpPr>
        <xdr:cNvPr id="104" name="Text Box 9176"/>
        <xdr:cNvSpPr txBox="1">
          <a:spLocks noChangeArrowheads="1"/>
        </xdr:cNvSpPr>
      </xdr:nvSpPr>
      <xdr:spPr>
        <a:xfrm>
          <a:off x="0" y="725328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95250" cy="38100"/>
    <xdr:sp fLocksText="0">
      <xdr:nvSpPr>
        <xdr:cNvPr id="105" name="Text Box 9178"/>
        <xdr:cNvSpPr txBox="1">
          <a:spLocks noChangeArrowheads="1"/>
        </xdr:cNvSpPr>
      </xdr:nvSpPr>
      <xdr:spPr>
        <a:xfrm>
          <a:off x="0" y="725328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95250" cy="38100"/>
    <xdr:sp fLocksText="0">
      <xdr:nvSpPr>
        <xdr:cNvPr id="106" name="Text Box 9180"/>
        <xdr:cNvSpPr txBox="1">
          <a:spLocks noChangeArrowheads="1"/>
        </xdr:cNvSpPr>
      </xdr:nvSpPr>
      <xdr:spPr>
        <a:xfrm>
          <a:off x="0" y="725328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95250" cy="38100"/>
    <xdr:sp fLocksText="0">
      <xdr:nvSpPr>
        <xdr:cNvPr id="107" name="Text Box 9182"/>
        <xdr:cNvSpPr txBox="1">
          <a:spLocks noChangeArrowheads="1"/>
        </xdr:cNvSpPr>
      </xdr:nvSpPr>
      <xdr:spPr>
        <a:xfrm>
          <a:off x="0" y="725328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95250" cy="38100"/>
    <xdr:sp fLocksText="0">
      <xdr:nvSpPr>
        <xdr:cNvPr id="108" name="Text Box 9184"/>
        <xdr:cNvSpPr txBox="1">
          <a:spLocks noChangeArrowheads="1"/>
        </xdr:cNvSpPr>
      </xdr:nvSpPr>
      <xdr:spPr>
        <a:xfrm>
          <a:off x="0" y="725328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95250" cy="38100"/>
    <xdr:sp fLocksText="0">
      <xdr:nvSpPr>
        <xdr:cNvPr id="109" name="Text Box 9186"/>
        <xdr:cNvSpPr txBox="1">
          <a:spLocks noChangeArrowheads="1"/>
        </xdr:cNvSpPr>
      </xdr:nvSpPr>
      <xdr:spPr>
        <a:xfrm>
          <a:off x="0" y="725328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95250" cy="38100"/>
    <xdr:sp fLocksText="0">
      <xdr:nvSpPr>
        <xdr:cNvPr id="110" name="Text Box 9188"/>
        <xdr:cNvSpPr txBox="1">
          <a:spLocks noChangeArrowheads="1"/>
        </xdr:cNvSpPr>
      </xdr:nvSpPr>
      <xdr:spPr>
        <a:xfrm>
          <a:off x="0" y="725328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257175" cy="38100"/>
    <xdr:sp fLocksText="0">
      <xdr:nvSpPr>
        <xdr:cNvPr id="111" name="Text Box 9194"/>
        <xdr:cNvSpPr txBox="1">
          <a:spLocks noChangeArrowheads="1"/>
        </xdr:cNvSpPr>
      </xdr:nvSpPr>
      <xdr:spPr>
        <a:xfrm>
          <a:off x="0" y="7253287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257175" cy="38100"/>
    <xdr:sp fLocksText="0">
      <xdr:nvSpPr>
        <xdr:cNvPr id="112" name="Text Box 9196"/>
        <xdr:cNvSpPr txBox="1">
          <a:spLocks noChangeArrowheads="1"/>
        </xdr:cNvSpPr>
      </xdr:nvSpPr>
      <xdr:spPr>
        <a:xfrm>
          <a:off x="0" y="7253287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95250" cy="38100"/>
    <xdr:sp fLocksText="0">
      <xdr:nvSpPr>
        <xdr:cNvPr id="113" name="Text Box 9174"/>
        <xdr:cNvSpPr txBox="1">
          <a:spLocks noChangeArrowheads="1"/>
        </xdr:cNvSpPr>
      </xdr:nvSpPr>
      <xdr:spPr>
        <a:xfrm>
          <a:off x="0" y="78409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95250" cy="38100"/>
    <xdr:sp fLocksText="0">
      <xdr:nvSpPr>
        <xdr:cNvPr id="114" name="Text Box 9176"/>
        <xdr:cNvSpPr txBox="1">
          <a:spLocks noChangeArrowheads="1"/>
        </xdr:cNvSpPr>
      </xdr:nvSpPr>
      <xdr:spPr>
        <a:xfrm>
          <a:off x="0" y="78409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95250" cy="38100"/>
    <xdr:sp fLocksText="0">
      <xdr:nvSpPr>
        <xdr:cNvPr id="115" name="Text Box 9178"/>
        <xdr:cNvSpPr txBox="1">
          <a:spLocks noChangeArrowheads="1"/>
        </xdr:cNvSpPr>
      </xdr:nvSpPr>
      <xdr:spPr>
        <a:xfrm>
          <a:off x="0" y="78409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95250" cy="38100"/>
    <xdr:sp fLocksText="0">
      <xdr:nvSpPr>
        <xdr:cNvPr id="116" name="Text Box 9180"/>
        <xdr:cNvSpPr txBox="1">
          <a:spLocks noChangeArrowheads="1"/>
        </xdr:cNvSpPr>
      </xdr:nvSpPr>
      <xdr:spPr>
        <a:xfrm>
          <a:off x="0" y="78409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95250" cy="38100"/>
    <xdr:sp fLocksText="0">
      <xdr:nvSpPr>
        <xdr:cNvPr id="117" name="Text Box 9182"/>
        <xdr:cNvSpPr txBox="1">
          <a:spLocks noChangeArrowheads="1"/>
        </xdr:cNvSpPr>
      </xdr:nvSpPr>
      <xdr:spPr>
        <a:xfrm>
          <a:off x="0" y="78409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95250" cy="38100"/>
    <xdr:sp fLocksText="0">
      <xdr:nvSpPr>
        <xdr:cNvPr id="118" name="Text Box 9184"/>
        <xdr:cNvSpPr txBox="1">
          <a:spLocks noChangeArrowheads="1"/>
        </xdr:cNvSpPr>
      </xdr:nvSpPr>
      <xdr:spPr>
        <a:xfrm>
          <a:off x="0" y="78409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95250" cy="38100"/>
    <xdr:sp fLocksText="0">
      <xdr:nvSpPr>
        <xdr:cNvPr id="119" name="Text Box 9186"/>
        <xdr:cNvSpPr txBox="1">
          <a:spLocks noChangeArrowheads="1"/>
        </xdr:cNvSpPr>
      </xdr:nvSpPr>
      <xdr:spPr>
        <a:xfrm>
          <a:off x="0" y="78409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95250" cy="38100"/>
    <xdr:sp fLocksText="0">
      <xdr:nvSpPr>
        <xdr:cNvPr id="120" name="Text Box 9188"/>
        <xdr:cNvSpPr txBox="1">
          <a:spLocks noChangeArrowheads="1"/>
        </xdr:cNvSpPr>
      </xdr:nvSpPr>
      <xdr:spPr>
        <a:xfrm>
          <a:off x="0" y="78409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257175" cy="38100"/>
    <xdr:sp fLocksText="0">
      <xdr:nvSpPr>
        <xdr:cNvPr id="121" name="Text Box 9194"/>
        <xdr:cNvSpPr txBox="1">
          <a:spLocks noChangeArrowheads="1"/>
        </xdr:cNvSpPr>
      </xdr:nvSpPr>
      <xdr:spPr>
        <a:xfrm>
          <a:off x="0" y="784098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257175" cy="38100"/>
    <xdr:sp fLocksText="0">
      <xdr:nvSpPr>
        <xdr:cNvPr id="122" name="Text Box 9196"/>
        <xdr:cNvSpPr txBox="1">
          <a:spLocks noChangeArrowheads="1"/>
        </xdr:cNvSpPr>
      </xdr:nvSpPr>
      <xdr:spPr>
        <a:xfrm>
          <a:off x="0" y="784098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5250" cy="38100"/>
    <xdr:sp fLocksText="0">
      <xdr:nvSpPr>
        <xdr:cNvPr id="123" name="Text Box 9142"/>
        <xdr:cNvSpPr txBox="1">
          <a:spLocks noChangeArrowheads="1"/>
        </xdr:cNvSpPr>
      </xdr:nvSpPr>
      <xdr:spPr>
        <a:xfrm>
          <a:off x="0" y="105918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5250" cy="38100"/>
    <xdr:sp fLocksText="0">
      <xdr:nvSpPr>
        <xdr:cNvPr id="124" name="Text Box 9144"/>
        <xdr:cNvSpPr txBox="1">
          <a:spLocks noChangeArrowheads="1"/>
        </xdr:cNvSpPr>
      </xdr:nvSpPr>
      <xdr:spPr>
        <a:xfrm>
          <a:off x="0" y="105918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5250" cy="38100"/>
    <xdr:sp fLocksText="0">
      <xdr:nvSpPr>
        <xdr:cNvPr id="125" name="Text Box 9146"/>
        <xdr:cNvSpPr txBox="1">
          <a:spLocks noChangeArrowheads="1"/>
        </xdr:cNvSpPr>
      </xdr:nvSpPr>
      <xdr:spPr>
        <a:xfrm>
          <a:off x="0" y="105918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5250" cy="38100"/>
    <xdr:sp fLocksText="0">
      <xdr:nvSpPr>
        <xdr:cNvPr id="126" name="Text Box 9148"/>
        <xdr:cNvSpPr txBox="1">
          <a:spLocks noChangeArrowheads="1"/>
        </xdr:cNvSpPr>
      </xdr:nvSpPr>
      <xdr:spPr>
        <a:xfrm>
          <a:off x="0" y="105918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5250" cy="38100"/>
    <xdr:sp fLocksText="0">
      <xdr:nvSpPr>
        <xdr:cNvPr id="127" name="Text Box 9150"/>
        <xdr:cNvSpPr txBox="1">
          <a:spLocks noChangeArrowheads="1"/>
        </xdr:cNvSpPr>
      </xdr:nvSpPr>
      <xdr:spPr>
        <a:xfrm>
          <a:off x="0" y="105918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5250" cy="38100"/>
    <xdr:sp fLocksText="0">
      <xdr:nvSpPr>
        <xdr:cNvPr id="128" name="Text Box 9152"/>
        <xdr:cNvSpPr txBox="1">
          <a:spLocks noChangeArrowheads="1"/>
        </xdr:cNvSpPr>
      </xdr:nvSpPr>
      <xdr:spPr>
        <a:xfrm>
          <a:off x="0" y="105918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5250" cy="38100"/>
    <xdr:sp fLocksText="0">
      <xdr:nvSpPr>
        <xdr:cNvPr id="129" name="Text Box 9154"/>
        <xdr:cNvSpPr txBox="1">
          <a:spLocks noChangeArrowheads="1"/>
        </xdr:cNvSpPr>
      </xdr:nvSpPr>
      <xdr:spPr>
        <a:xfrm>
          <a:off x="0" y="105918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5250" cy="38100"/>
    <xdr:sp fLocksText="0">
      <xdr:nvSpPr>
        <xdr:cNvPr id="130" name="Text Box 9156"/>
        <xdr:cNvSpPr txBox="1">
          <a:spLocks noChangeArrowheads="1"/>
        </xdr:cNvSpPr>
      </xdr:nvSpPr>
      <xdr:spPr>
        <a:xfrm>
          <a:off x="0" y="105918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232</xdr:row>
      <xdr:rowOff>0</xdr:rowOff>
    </xdr:from>
    <xdr:ext cx="0" cy="38100"/>
    <xdr:sp fLocksText="0">
      <xdr:nvSpPr>
        <xdr:cNvPr id="131" name="Text Box 9137"/>
        <xdr:cNvSpPr txBox="1">
          <a:spLocks noChangeArrowheads="1"/>
        </xdr:cNvSpPr>
      </xdr:nvSpPr>
      <xdr:spPr>
        <a:xfrm>
          <a:off x="885825" y="127958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885825</xdr:colOff>
      <xdr:row>232</xdr:row>
      <xdr:rowOff>0</xdr:rowOff>
    </xdr:from>
    <xdr:ext cx="0" cy="38100"/>
    <xdr:sp fLocksText="0">
      <xdr:nvSpPr>
        <xdr:cNvPr id="132" name="Text Box 9138"/>
        <xdr:cNvSpPr txBox="1">
          <a:spLocks noChangeArrowheads="1"/>
        </xdr:cNvSpPr>
      </xdr:nvSpPr>
      <xdr:spPr>
        <a:xfrm>
          <a:off x="885825" y="127958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257175" cy="0"/>
    <xdr:sp fLocksText="0">
      <xdr:nvSpPr>
        <xdr:cNvPr id="133" name="Text Box 9193"/>
        <xdr:cNvSpPr txBox="1">
          <a:spLocks noChangeArrowheads="1"/>
        </xdr:cNvSpPr>
      </xdr:nvSpPr>
      <xdr:spPr>
        <a:xfrm>
          <a:off x="0" y="69723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257175" cy="57150"/>
    <xdr:sp fLocksText="0">
      <xdr:nvSpPr>
        <xdr:cNvPr id="134" name="Text Box 9194"/>
        <xdr:cNvSpPr txBox="1">
          <a:spLocks noChangeArrowheads="1"/>
        </xdr:cNvSpPr>
      </xdr:nvSpPr>
      <xdr:spPr>
        <a:xfrm>
          <a:off x="0" y="69723000"/>
          <a:ext cx="257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257175" cy="0"/>
    <xdr:sp fLocksText="0">
      <xdr:nvSpPr>
        <xdr:cNvPr id="135" name="Text Box 9195"/>
        <xdr:cNvSpPr txBox="1">
          <a:spLocks noChangeArrowheads="1"/>
        </xdr:cNvSpPr>
      </xdr:nvSpPr>
      <xdr:spPr>
        <a:xfrm>
          <a:off x="0" y="69723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257175" cy="57150"/>
    <xdr:sp fLocksText="0">
      <xdr:nvSpPr>
        <xdr:cNvPr id="136" name="Text Box 9196"/>
        <xdr:cNvSpPr txBox="1">
          <a:spLocks noChangeArrowheads="1"/>
        </xdr:cNvSpPr>
      </xdr:nvSpPr>
      <xdr:spPr>
        <a:xfrm>
          <a:off x="0" y="69723000"/>
          <a:ext cx="257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257175" cy="47625"/>
    <xdr:sp fLocksText="0">
      <xdr:nvSpPr>
        <xdr:cNvPr id="137" name="Text Box 9198"/>
        <xdr:cNvSpPr txBox="1">
          <a:spLocks noChangeArrowheads="1"/>
        </xdr:cNvSpPr>
      </xdr:nvSpPr>
      <xdr:spPr>
        <a:xfrm>
          <a:off x="0" y="736092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257175" cy="47625"/>
    <xdr:sp fLocksText="0">
      <xdr:nvSpPr>
        <xdr:cNvPr id="138" name="Text Box 9200"/>
        <xdr:cNvSpPr txBox="1">
          <a:spLocks noChangeArrowheads="1"/>
        </xdr:cNvSpPr>
      </xdr:nvSpPr>
      <xdr:spPr>
        <a:xfrm>
          <a:off x="0" y="736092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257175" cy="38100"/>
    <xdr:sp fLocksText="0">
      <xdr:nvSpPr>
        <xdr:cNvPr id="139" name="Text Box 9198"/>
        <xdr:cNvSpPr txBox="1">
          <a:spLocks noChangeArrowheads="1"/>
        </xdr:cNvSpPr>
      </xdr:nvSpPr>
      <xdr:spPr>
        <a:xfrm>
          <a:off x="0" y="7525702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257175" cy="38100"/>
    <xdr:sp fLocksText="0">
      <xdr:nvSpPr>
        <xdr:cNvPr id="140" name="Text Box 9200"/>
        <xdr:cNvSpPr txBox="1">
          <a:spLocks noChangeArrowheads="1"/>
        </xdr:cNvSpPr>
      </xdr:nvSpPr>
      <xdr:spPr>
        <a:xfrm>
          <a:off x="0" y="7525702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257175" cy="38100"/>
    <xdr:sp fLocksText="0">
      <xdr:nvSpPr>
        <xdr:cNvPr id="141" name="Text Box 9198"/>
        <xdr:cNvSpPr txBox="1">
          <a:spLocks noChangeArrowheads="1"/>
        </xdr:cNvSpPr>
      </xdr:nvSpPr>
      <xdr:spPr>
        <a:xfrm>
          <a:off x="0" y="757428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257175" cy="38100"/>
    <xdr:sp fLocksText="0">
      <xdr:nvSpPr>
        <xdr:cNvPr id="142" name="Text Box 9200"/>
        <xdr:cNvSpPr txBox="1">
          <a:spLocks noChangeArrowheads="1"/>
        </xdr:cNvSpPr>
      </xdr:nvSpPr>
      <xdr:spPr>
        <a:xfrm>
          <a:off x="0" y="75742800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257175" cy="47625"/>
    <xdr:sp fLocksText="0">
      <xdr:nvSpPr>
        <xdr:cNvPr id="143" name="Text Box 9198"/>
        <xdr:cNvSpPr txBox="1">
          <a:spLocks noChangeArrowheads="1"/>
        </xdr:cNvSpPr>
      </xdr:nvSpPr>
      <xdr:spPr>
        <a:xfrm>
          <a:off x="0" y="768858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257175" cy="47625"/>
    <xdr:sp fLocksText="0">
      <xdr:nvSpPr>
        <xdr:cNvPr id="144" name="Text Box 9200"/>
        <xdr:cNvSpPr txBox="1">
          <a:spLocks noChangeArrowheads="1"/>
        </xdr:cNvSpPr>
      </xdr:nvSpPr>
      <xdr:spPr>
        <a:xfrm>
          <a:off x="0" y="768858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9"/>
  <sheetViews>
    <sheetView tabSelected="1" zoomScale="90" zoomScaleNormal="90" zoomScalePageLayoutView="0" workbookViewId="0" topLeftCell="A1">
      <selection activeCell="V130" sqref="V130"/>
    </sheetView>
  </sheetViews>
  <sheetFormatPr defaultColWidth="11.421875" defaultRowHeight="15"/>
  <cols>
    <col min="1" max="1" width="29.28125" style="197" customWidth="1"/>
    <col min="3" max="3" width="14.8515625" style="0" customWidth="1"/>
    <col min="4" max="15" width="6.28125" style="0" customWidth="1"/>
    <col min="16" max="16" width="15.7109375" style="0" customWidth="1"/>
    <col min="17" max="17" width="21.00390625" style="0" customWidth="1"/>
    <col min="18" max="18" width="14.140625" style="0" customWidth="1"/>
    <col min="19" max="19" width="14.421875" style="0" customWidth="1"/>
    <col min="20" max="21" width="13.28125" style="0" customWidth="1"/>
  </cols>
  <sheetData>
    <row r="1" spans="1:21" ht="14.25">
      <c r="A1" s="448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50"/>
    </row>
    <row r="2" spans="1:21" ht="14.25">
      <c r="A2" s="451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3"/>
    </row>
    <row r="3" spans="1:21" ht="14.25">
      <c r="A3" s="454" t="s">
        <v>2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6"/>
    </row>
    <row r="4" spans="1:21" ht="14.25">
      <c r="A4" s="457" t="s">
        <v>3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9"/>
    </row>
    <row r="5" spans="1:21" ht="15" customHeight="1">
      <c r="A5" s="412" t="s">
        <v>4</v>
      </c>
      <c r="B5" s="413" t="s">
        <v>5</v>
      </c>
      <c r="C5" s="413" t="s">
        <v>6</v>
      </c>
      <c r="D5" s="413" t="s">
        <v>7</v>
      </c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 t="s">
        <v>8</v>
      </c>
      <c r="Q5" s="406" t="s">
        <v>9</v>
      </c>
      <c r="R5" s="406" t="s">
        <v>10</v>
      </c>
      <c r="S5" s="406" t="s">
        <v>11</v>
      </c>
      <c r="T5" s="407" t="s">
        <v>12</v>
      </c>
      <c r="U5" s="408" t="s">
        <v>13</v>
      </c>
    </row>
    <row r="6" spans="1:21" ht="44.25" customHeight="1">
      <c r="A6" s="412"/>
      <c r="B6" s="413"/>
      <c r="C6" s="413"/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2" t="s">
        <v>26</v>
      </c>
      <c r="P6" s="413"/>
      <c r="Q6" s="406"/>
      <c r="R6" s="406"/>
      <c r="S6" s="406"/>
      <c r="T6" s="407"/>
      <c r="U6" s="408"/>
    </row>
    <row r="7" spans="1:21" ht="39">
      <c r="A7" s="4" t="s">
        <v>28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 t="s">
        <v>29</v>
      </c>
      <c r="Q7" s="5">
        <v>0</v>
      </c>
      <c r="R7" s="5">
        <v>0</v>
      </c>
      <c r="S7" s="6" t="e">
        <f>R7/Q7</f>
        <v>#DIV/0!</v>
      </c>
      <c r="T7" s="7">
        <v>41275</v>
      </c>
      <c r="U7" s="199">
        <v>41639</v>
      </c>
    </row>
    <row r="8" spans="1:21" ht="39">
      <c r="A8" s="8" t="s">
        <v>30</v>
      </c>
      <c r="B8" s="9"/>
      <c r="C8" s="10">
        <v>1440</v>
      </c>
      <c r="D8" s="11">
        <v>120</v>
      </c>
      <c r="E8" s="11">
        <v>120</v>
      </c>
      <c r="F8" s="11">
        <v>120</v>
      </c>
      <c r="G8" s="11">
        <v>120</v>
      </c>
      <c r="H8" s="11">
        <v>120</v>
      </c>
      <c r="I8" s="11">
        <v>120</v>
      </c>
      <c r="J8" s="11">
        <v>120</v>
      </c>
      <c r="K8" s="11">
        <v>120</v>
      </c>
      <c r="L8" s="11">
        <v>120</v>
      </c>
      <c r="M8" s="11">
        <v>120</v>
      </c>
      <c r="N8" s="11">
        <v>120</v>
      </c>
      <c r="O8" s="11">
        <v>120</v>
      </c>
      <c r="P8" s="9" t="s">
        <v>29</v>
      </c>
      <c r="Q8" s="13">
        <v>0</v>
      </c>
      <c r="R8" s="14">
        <v>0</v>
      </c>
      <c r="S8" s="15" t="e">
        <f>R8/Q8</f>
        <v>#DIV/0!</v>
      </c>
      <c r="T8" s="16">
        <v>41275</v>
      </c>
      <c r="U8" s="200">
        <v>41639</v>
      </c>
    </row>
    <row r="9" spans="1:21" ht="39">
      <c r="A9" s="8" t="s">
        <v>31</v>
      </c>
      <c r="B9" s="9"/>
      <c r="C9" s="10">
        <v>1440</v>
      </c>
      <c r="D9" s="11">
        <v>120</v>
      </c>
      <c r="E9" s="11">
        <v>120</v>
      </c>
      <c r="F9" s="11">
        <v>120</v>
      </c>
      <c r="G9" s="11">
        <v>120</v>
      </c>
      <c r="H9" s="11">
        <v>120</v>
      </c>
      <c r="I9" s="11">
        <v>120</v>
      </c>
      <c r="J9" s="11">
        <v>120</v>
      </c>
      <c r="K9" s="11">
        <v>120</v>
      </c>
      <c r="L9" s="11">
        <v>120</v>
      </c>
      <c r="M9" s="11">
        <v>120</v>
      </c>
      <c r="N9" s="11">
        <v>120</v>
      </c>
      <c r="O9" s="11">
        <v>120</v>
      </c>
      <c r="P9" s="9" t="s">
        <v>29</v>
      </c>
      <c r="Q9" s="13">
        <v>0</v>
      </c>
      <c r="R9" s="14">
        <v>0</v>
      </c>
      <c r="S9" s="15" t="e">
        <f aca="true" t="shared" si="0" ref="S9:S45">R9/Q9</f>
        <v>#DIV/0!</v>
      </c>
      <c r="T9" s="16">
        <v>41275</v>
      </c>
      <c r="U9" s="200">
        <v>41639</v>
      </c>
    </row>
    <row r="10" spans="1:21" ht="39">
      <c r="A10" s="8" t="s">
        <v>32</v>
      </c>
      <c r="B10" s="9"/>
      <c r="C10" s="10">
        <v>1440</v>
      </c>
      <c r="D10" s="11">
        <v>120</v>
      </c>
      <c r="E10" s="11">
        <v>120</v>
      </c>
      <c r="F10" s="11">
        <v>120</v>
      </c>
      <c r="G10" s="11">
        <v>120</v>
      </c>
      <c r="H10" s="11">
        <v>120</v>
      </c>
      <c r="I10" s="11">
        <v>120</v>
      </c>
      <c r="J10" s="11">
        <v>120</v>
      </c>
      <c r="K10" s="11">
        <v>120</v>
      </c>
      <c r="L10" s="11">
        <v>120</v>
      </c>
      <c r="M10" s="11">
        <v>120</v>
      </c>
      <c r="N10" s="11">
        <v>120</v>
      </c>
      <c r="O10" s="11">
        <v>120</v>
      </c>
      <c r="P10" s="9" t="s">
        <v>29</v>
      </c>
      <c r="Q10" s="13">
        <v>0</v>
      </c>
      <c r="R10" s="14">
        <v>0</v>
      </c>
      <c r="S10" s="15" t="e">
        <f t="shared" si="0"/>
        <v>#DIV/0!</v>
      </c>
      <c r="T10" s="16">
        <v>41275</v>
      </c>
      <c r="U10" s="200">
        <v>41639</v>
      </c>
    </row>
    <row r="11" spans="1:21" ht="39">
      <c r="A11" s="8" t="s">
        <v>33</v>
      </c>
      <c r="B11" s="9"/>
      <c r="C11" s="11">
        <v>144</v>
      </c>
      <c r="D11" s="11">
        <v>12</v>
      </c>
      <c r="E11" s="11">
        <v>12</v>
      </c>
      <c r="F11" s="11">
        <v>12</v>
      </c>
      <c r="G11" s="11">
        <v>12</v>
      </c>
      <c r="H11" s="11">
        <v>12</v>
      </c>
      <c r="I11" s="11">
        <v>12</v>
      </c>
      <c r="J11" s="11">
        <v>12</v>
      </c>
      <c r="K11" s="11">
        <v>12</v>
      </c>
      <c r="L11" s="11">
        <v>12</v>
      </c>
      <c r="M11" s="11">
        <v>12</v>
      </c>
      <c r="N11" s="11">
        <v>12</v>
      </c>
      <c r="O11" s="11">
        <v>12</v>
      </c>
      <c r="P11" s="9" t="s">
        <v>29</v>
      </c>
      <c r="Q11" s="13">
        <v>0</v>
      </c>
      <c r="R11" s="14">
        <v>0</v>
      </c>
      <c r="S11" s="15" t="e">
        <f t="shared" si="0"/>
        <v>#DIV/0!</v>
      </c>
      <c r="T11" s="16">
        <v>41275</v>
      </c>
      <c r="U11" s="200">
        <v>41639</v>
      </c>
    </row>
    <row r="12" spans="1:21" ht="39">
      <c r="A12" s="8" t="s">
        <v>34</v>
      </c>
      <c r="B12" s="9"/>
      <c r="C12" s="11">
        <v>84</v>
      </c>
      <c r="D12" s="11">
        <v>7</v>
      </c>
      <c r="E12" s="11">
        <v>7</v>
      </c>
      <c r="F12" s="11">
        <v>7</v>
      </c>
      <c r="G12" s="11">
        <v>7</v>
      </c>
      <c r="H12" s="11">
        <v>7</v>
      </c>
      <c r="I12" s="11">
        <v>7</v>
      </c>
      <c r="J12" s="11">
        <v>7</v>
      </c>
      <c r="K12" s="11">
        <v>7</v>
      </c>
      <c r="L12" s="11">
        <v>7</v>
      </c>
      <c r="M12" s="11">
        <v>7</v>
      </c>
      <c r="N12" s="11">
        <v>7</v>
      </c>
      <c r="O12" s="11">
        <v>7</v>
      </c>
      <c r="P12" s="9" t="s">
        <v>29</v>
      </c>
      <c r="Q12" s="13">
        <v>0</v>
      </c>
      <c r="R12" s="14">
        <v>0</v>
      </c>
      <c r="S12" s="15" t="e">
        <f t="shared" si="0"/>
        <v>#DIV/0!</v>
      </c>
      <c r="T12" s="16">
        <v>41275</v>
      </c>
      <c r="U12" s="200">
        <v>41639</v>
      </c>
    </row>
    <row r="13" spans="1:21" ht="39">
      <c r="A13" s="4" t="s">
        <v>35</v>
      </c>
      <c r="B13" s="1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 t="s">
        <v>29</v>
      </c>
      <c r="Q13" s="5">
        <v>0</v>
      </c>
      <c r="R13" s="5">
        <v>0</v>
      </c>
      <c r="S13" s="6" t="e">
        <f>R13/Q13</f>
        <v>#DIV/0!</v>
      </c>
      <c r="T13" s="7">
        <v>41275</v>
      </c>
      <c r="U13" s="199">
        <v>41639</v>
      </c>
    </row>
    <row r="14" spans="1:21" ht="39">
      <c r="A14" s="8" t="s">
        <v>36</v>
      </c>
      <c r="B14" s="9"/>
      <c r="C14" s="11">
        <v>120</v>
      </c>
      <c r="D14" s="11">
        <v>10</v>
      </c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11">
        <v>10</v>
      </c>
      <c r="K14" s="11">
        <v>10</v>
      </c>
      <c r="L14" s="11">
        <v>10</v>
      </c>
      <c r="M14" s="11">
        <v>10</v>
      </c>
      <c r="N14" s="11">
        <v>10</v>
      </c>
      <c r="O14" s="11">
        <v>10</v>
      </c>
      <c r="P14" s="9" t="s">
        <v>29</v>
      </c>
      <c r="Q14" s="13">
        <v>0</v>
      </c>
      <c r="R14" s="14">
        <v>0</v>
      </c>
      <c r="S14" s="15" t="e">
        <f t="shared" si="0"/>
        <v>#DIV/0!</v>
      </c>
      <c r="T14" s="16">
        <v>41275</v>
      </c>
      <c r="U14" s="200">
        <v>41639</v>
      </c>
    </row>
    <row r="15" spans="1:21" ht="39">
      <c r="A15" s="8" t="s">
        <v>37</v>
      </c>
      <c r="B15" s="9"/>
      <c r="C15" s="11">
        <v>96</v>
      </c>
      <c r="D15" s="11">
        <v>8</v>
      </c>
      <c r="E15" s="11">
        <v>8</v>
      </c>
      <c r="F15" s="11">
        <v>8</v>
      </c>
      <c r="G15" s="11">
        <v>8</v>
      </c>
      <c r="H15" s="11">
        <v>8</v>
      </c>
      <c r="I15" s="11">
        <v>8</v>
      </c>
      <c r="J15" s="11">
        <v>8</v>
      </c>
      <c r="K15" s="11">
        <v>8</v>
      </c>
      <c r="L15" s="11">
        <v>8</v>
      </c>
      <c r="M15" s="11">
        <v>8</v>
      </c>
      <c r="N15" s="11">
        <v>8</v>
      </c>
      <c r="O15" s="11">
        <v>8</v>
      </c>
      <c r="P15" s="9" t="s">
        <v>29</v>
      </c>
      <c r="Q15" s="13">
        <v>0</v>
      </c>
      <c r="R15" s="14">
        <v>0</v>
      </c>
      <c r="S15" s="15" t="e">
        <f t="shared" si="0"/>
        <v>#DIV/0!</v>
      </c>
      <c r="T15" s="16">
        <v>41275</v>
      </c>
      <c r="U15" s="200">
        <v>41639</v>
      </c>
    </row>
    <row r="16" spans="1:21" ht="39">
      <c r="A16" s="8" t="s">
        <v>38</v>
      </c>
      <c r="B16" s="9"/>
      <c r="C16" s="11">
        <v>120</v>
      </c>
      <c r="D16" s="11">
        <v>10</v>
      </c>
      <c r="E16" s="11">
        <v>10</v>
      </c>
      <c r="F16" s="11">
        <v>10</v>
      </c>
      <c r="G16" s="11">
        <v>10</v>
      </c>
      <c r="H16" s="11">
        <v>10</v>
      </c>
      <c r="I16" s="11">
        <v>10</v>
      </c>
      <c r="J16" s="11">
        <v>10</v>
      </c>
      <c r="K16" s="11">
        <v>10</v>
      </c>
      <c r="L16" s="11">
        <v>10</v>
      </c>
      <c r="M16" s="11">
        <v>10</v>
      </c>
      <c r="N16" s="11">
        <v>10</v>
      </c>
      <c r="O16" s="11">
        <v>10</v>
      </c>
      <c r="P16" s="9" t="s">
        <v>29</v>
      </c>
      <c r="Q16" s="13">
        <v>0</v>
      </c>
      <c r="R16" s="14">
        <v>0</v>
      </c>
      <c r="S16" s="15" t="e">
        <f t="shared" si="0"/>
        <v>#DIV/0!</v>
      </c>
      <c r="T16" s="16">
        <v>41275</v>
      </c>
      <c r="U16" s="200">
        <v>41639</v>
      </c>
    </row>
    <row r="17" spans="1:21" ht="39">
      <c r="A17" s="8" t="s">
        <v>39</v>
      </c>
      <c r="B17" s="9"/>
      <c r="C17" s="11">
        <v>180</v>
      </c>
      <c r="D17" s="11">
        <v>15</v>
      </c>
      <c r="E17" s="11">
        <v>15</v>
      </c>
      <c r="F17" s="11">
        <v>15</v>
      </c>
      <c r="G17" s="11">
        <v>15</v>
      </c>
      <c r="H17" s="11">
        <v>15</v>
      </c>
      <c r="I17" s="11">
        <v>15</v>
      </c>
      <c r="J17" s="11">
        <v>15</v>
      </c>
      <c r="K17" s="11">
        <v>15</v>
      </c>
      <c r="L17" s="11">
        <v>15</v>
      </c>
      <c r="M17" s="11">
        <v>15</v>
      </c>
      <c r="N17" s="11">
        <v>15</v>
      </c>
      <c r="O17" s="11">
        <v>15</v>
      </c>
      <c r="P17" s="17" t="s">
        <v>29</v>
      </c>
      <c r="Q17" s="18">
        <v>0</v>
      </c>
      <c r="R17" s="18">
        <v>0</v>
      </c>
      <c r="S17" s="19" t="e">
        <f t="shared" si="0"/>
        <v>#DIV/0!</v>
      </c>
      <c r="T17" s="20">
        <v>41275</v>
      </c>
      <c r="U17" s="201">
        <v>41639</v>
      </c>
    </row>
    <row r="18" spans="1:21" ht="39">
      <c r="A18" s="8" t="s">
        <v>40</v>
      </c>
      <c r="B18" s="9"/>
      <c r="C18" s="11">
        <v>120</v>
      </c>
      <c r="D18" s="11">
        <v>10</v>
      </c>
      <c r="E18" s="11">
        <v>10</v>
      </c>
      <c r="F18" s="11">
        <v>10</v>
      </c>
      <c r="G18" s="11">
        <v>10</v>
      </c>
      <c r="H18" s="11">
        <v>10</v>
      </c>
      <c r="I18" s="11">
        <v>10</v>
      </c>
      <c r="J18" s="11">
        <v>10</v>
      </c>
      <c r="K18" s="11">
        <v>10</v>
      </c>
      <c r="L18" s="11">
        <v>10</v>
      </c>
      <c r="M18" s="11">
        <v>10</v>
      </c>
      <c r="N18" s="11">
        <v>10</v>
      </c>
      <c r="O18" s="11">
        <v>10</v>
      </c>
      <c r="P18" s="9" t="s">
        <v>29</v>
      </c>
      <c r="Q18" s="13">
        <v>0</v>
      </c>
      <c r="R18" s="14">
        <v>0</v>
      </c>
      <c r="S18" s="15" t="e">
        <f t="shared" si="0"/>
        <v>#DIV/0!</v>
      </c>
      <c r="T18" s="16">
        <v>41275</v>
      </c>
      <c r="U18" s="200">
        <v>41639</v>
      </c>
    </row>
    <row r="19" spans="1:21" ht="39">
      <c r="A19" s="8" t="s">
        <v>41</v>
      </c>
      <c r="B19" s="9"/>
      <c r="C19" s="11">
        <v>120</v>
      </c>
      <c r="D19" s="11">
        <v>10</v>
      </c>
      <c r="E19" s="11">
        <v>10</v>
      </c>
      <c r="F19" s="11">
        <v>10</v>
      </c>
      <c r="G19" s="11">
        <v>10</v>
      </c>
      <c r="H19" s="11">
        <v>10</v>
      </c>
      <c r="I19" s="11">
        <v>10</v>
      </c>
      <c r="J19" s="11">
        <v>10</v>
      </c>
      <c r="K19" s="11">
        <v>10</v>
      </c>
      <c r="L19" s="11">
        <v>10</v>
      </c>
      <c r="M19" s="11">
        <v>10</v>
      </c>
      <c r="N19" s="11">
        <v>10</v>
      </c>
      <c r="O19" s="11">
        <v>10</v>
      </c>
      <c r="P19" s="9" t="s">
        <v>29</v>
      </c>
      <c r="Q19" s="13">
        <v>0</v>
      </c>
      <c r="R19" s="14">
        <v>0</v>
      </c>
      <c r="S19" s="15" t="e">
        <f t="shared" si="0"/>
        <v>#DIV/0!</v>
      </c>
      <c r="T19" s="16">
        <v>41275</v>
      </c>
      <c r="U19" s="200">
        <v>41639</v>
      </c>
    </row>
    <row r="20" spans="1:21" ht="39">
      <c r="A20" s="8" t="s">
        <v>42</v>
      </c>
      <c r="B20" s="9"/>
      <c r="C20" s="11">
        <v>72</v>
      </c>
      <c r="D20" s="11">
        <v>6</v>
      </c>
      <c r="E20" s="11">
        <v>6</v>
      </c>
      <c r="F20" s="11">
        <v>6</v>
      </c>
      <c r="G20" s="11">
        <v>6</v>
      </c>
      <c r="H20" s="11">
        <v>6</v>
      </c>
      <c r="I20" s="11">
        <v>6</v>
      </c>
      <c r="J20" s="11">
        <v>6</v>
      </c>
      <c r="K20" s="11">
        <v>6</v>
      </c>
      <c r="L20" s="11">
        <v>6</v>
      </c>
      <c r="M20" s="11">
        <v>6</v>
      </c>
      <c r="N20" s="11">
        <v>6</v>
      </c>
      <c r="O20" s="11">
        <v>6</v>
      </c>
      <c r="P20" s="9" t="s">
        <v>29</v>
      </c>
      <c r="Q20" s="13">
        <v>0</v>
      </c>
      <c r="R20" s="14">
        <v>0</v>
      </c>
      <c r="S20" s="15" t="e">
        <f t="shared" si="0"/>
        <v>#DIV/0!</v>
      </c>
      <c r="T20" s="16">
        <v>41275</v>
      </c>
      <c r="U20" s="200">
        <v>41639</v>
      </c>
    </row>
    <row r="21" spans="1:21" ht="39">
      <c r="A21" s="4" t="s">
        <v>43</v>
      </c>
      <c r="B21" s="1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 t="s">
        <v>29</v>
      </c>
      <c r="Q21" s="5">
        <v>0</v>
      </c>
      <c r="R21" s="5">
        <v>0</v>
      </c>
      <c r="S21" s="6" t="e">
        <f>R21/Q21</f>
        <v>#DIV/0!</v>
      </c>
      <c r="T21" s="7">
        <v>41275</v>
      </c>
      <c r="U21" s="199">
        <v>41639</v>
      </c>
    </row>
    <row r="22" spans="1:21" ht="39">
      <c r="A22" s="8" t="s">
        <v>44</v>
      </c>
      <c r="B22" s="17"/>
      <c r="C22" s="11">
        <v>100</v>
      </c>
      <c r="D22" s="11">
        <v>9</v>
      </c>
      <c r="E22" s="11">
        <v>9</v>
      </c>
      <c r="F22" s="11">
        <v>9</v>
      </c>
      <c r="G22" s="11">
        <v>9</v>
      </c>
      <c r="H22" s="11">
        <v>9</v>
      </c>
      <c r="I22" s="11">
        <v>9</v>
      </c>
      <c r="J22" s="11">
        <v>9</v>
      </c>
      <c r="K22" s="11">
        <v>9</v>
      </c>
      <c r="L22" s="11">
        <v>9</v>
      </c>
      <c r="M22" s="11">
        <v>9</v>
      </c>
      <c r="N22" s="11">
        <v>9</v>
      </c>
      <c r="O22" s="3">
        <v>1</v>
      </c>
      <c r="P22" s="17" t="s">
        <v>29</v>
      </c>
      <c r="Q22" s="18">
        <v>0</v>
      </c>
      <c r="R22" s="18">
        <v>0</v>
      </c>
      <c r="S22" s="19" t="e">
        <f t="shared" si="0"/>
        <v>#DIV/0!</v>
      </c>
      <c r="T22" s="20">
        <v>41275</v>
      </c>
      <c r="U22" s="201">
        <v>41639</v>
      </c>
    </row>
    <row r="23" spans="1:21" ht="39">
      <c r="A23" s="8" t="s">
        <v>45</v>
      </c>
      <c r="B23" s="17"/>
      <c r="C23" s="11">
        <v>24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3">
        <v>2</v>
      </c>
      <c r="P23" s="9" t="s">
        <v>29</v>
      </c>
      <c r="Q23" s="13">
        <v>0</v>
      </c>
      <c r="R23" s="14">
        <v>0</v>
      </c>
      <c r="S23" s="15" t="e">
        <f t="shared" si="0"/>
        <v>#DIV/0!</v>
      </c>
      <c r="T23" s="16">
        <v>41275</v>
      </c>
      <c r="U23" s="200">
        <v>41639</v>
      </c>
    </row>
    <row r="24" spans="1:21" ht="39">
      <c r="A24" s="8" t="s">
        <v>46</v>
      </c>
      <c r="B24" s="17"/>
      <c r="C24" s="11">
        <v>24</v>
      </c>
      <c r="D24" s="11">
        <v>2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1">
        <v>2</v>
      </c>
      <c r="L24" s="11">
        <v>2</v>
      </c>
      <c r="M24" s="11">
        <v>2</v>
      </c>
      <c r="N24" s="11">
        <v>2</v>
      </c>
      <c r="O24" s="3">
        <v>2</v>
      </c>
      <c r="P24" s="9" t="s">
        <v>29</v>
      </c>
      <c r="Q24" s="13">
        <v>0</v>
      </c>
      <c r="R24" s="14">
        <v>0</v>
      </c>
      <c r="S24" s="15" t="e">
        <f t="shared" si="0"/>
        <v>#DIV/0!</v>
      </c>
      <c r="T24" s="16">
        <v>41275</v>
      </c>
      <c r="U24" s="200">
        <v>41639</v>
      </c>
    </row>
    <row r="25" spans="1:21" ht="39">
      <c r="A25" s="4" t="s">
        <v>47</v>
      </c>
      <c r="B25" s="1"/>
      <c r="C25" s="1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 t="s">
        <v>29</v>
      </c>
      <c r="Q25" s="5">
        <v>0</v>
      </c>
      <c r="R25" s="5">
        <v>0</v>
      </c>
      <c r="S25" s="6" t="e">
        <f>R25/Q25</f>
        <v>#DIV/0!</v>
      </c>
      <c r="T25" s="7">
        <v>41275</v>
      </c>
      <c r="U25" s="199">
        <v>41639</v>
      </c>
    </row>
    <row r="26" spans="1:21" ht="39">
      <c r="A26" s="21" t="s">
        <v>48</v>
      </c>
      <c r="B26" s="17"/>
      <c r="C26" s="11">
        <v>120</v>
      </c>
      <c r="D26" s="22">
        <v>10</v>
      </c>
      <c r="E26" s="22">
        <v>10</v>
      </c>
      <c r="F26" s="22">
        <v>10</v>
      </c>
      <c r="G26" s="22">
        <v>10</v>
      </c>
      <c r="H26" s="22">
        <v>10</v>
      </c>
      <c r="I26" s="22">
        <v>10</v>
      </c>
      <c r="J26" s="22">
        <v>10</v>
      </c>
      <c r="K26" s="22">
        <v>10</v>
      </c>
      <c r="L26" s="22">
        <v>10</v>
      </c>
      <c r="M26" s="22">
        <v>10</v>
      </c>
      <c r="N26" s="22">
        <v>10</v>
      </c>
      <c r="O26" s="22">
        <v>10</v>
      </c>
      <c r="P26" s="17" t="s">
        <v>29</v>
      </c>
      <c r="Q26" s="18">
        <v>0</v>
      </c>
      <c r="R26" s="18">
        <v>0</v>
      </c>
      <c r="S26" s="19" t="e">
        <f t="shared" si="0"/>
        <v>#DIV/0!</v>
      </c>
      <c r="T26" s="20">
        <v>41275</v>
      </c>
      <c r="U26" s="201">
        <v>41639</v>
      </c>
    </row>
    <row r="27" spans="1:21" ht="39">
      <c r="A27" s="21" t="s">
        <v>49</v>
      </c>
      <c r="B27" s="23"/>
      <c r="C27" s="11">
        <v>12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9" t="s">
        <v>29</v>
      </c>
      <c r="Q27" s="13">
        <v>0</v>
      </c>
      <c r="R27" s="14">
        <v>0</v>
      </c>
      <c r="S27" s="15" t="e">
        <f t="shared" si="0"/>
        <v>#DIV/0!</v>
      </c>
      <c r="T27" s="16">
        <v>41275</v>
      </c>
      <c r="U27" s="200">
        <v>41639</v>
      </c>
    </row>
    <row r="28" spans="1:21" ht="39">
      <c r="A28" s="4" t="s">
        <v>50</v>
      </c>
      <c r="B28" s="1"/>
      <c r="C28" s="11">
        <v>30000</v>
      </c>
      <c r="D28" s="11">
        <v>2500</v>
      </c>
      <c r="E28" s="11">
        <v>2500</v>
      </c>
      <c r="F28" s="11">
        <v>2500</v>
      </c>
      <c r="G28" s="11">
        <v>2500</v>
      </c>
      <c r="H28" s="11">
        <v>2500</v>
      </c>
      <c r="I28" s="11">
        <v>2500</v>
      </c>
      <c r="J28" s="11">
        <v>2500</v>
      </c>
      <c r="K28" s="11">
        <v>2500</v>
      </c>
      <c r="L28" s="11">
        <v>2500</v>
      </c>
      <c r="M28" s="11">
        <v>2500</v>
      </c>
      <c r="N28" s="11">
        <v>2500</v>
      </c>
      <c r="O28" s="11">
        <v>2500</v>
      </c>
      <c r="P28" s="1" t="s">
        <v>29</v>
      </c>
      <c r="Q28" s="5">
        <v>0</v>
      </c>
      <c r="R28" s="5">
        <v>0</v>
      </c>
      <c r="S28" s="6" t="e">
        <f>R28/Q28</f>
        <v>#DIV/0!</v>
      </c>
      <c r="T28" s="7">
        <v>41275</v>
      </c>
      <c r="U28" s="199">
        <v>41639</v>
      </c>
    </row>
    <row r="29" spans="1:21" ht="39">
      <c r="A29" s="4" t="s">
        <v>51</v>
      </c>
      <c r="B29" s="1"/>
      <c r="C29" s="11">
        <v>4770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" t="s">
        <v>29</v>
      </c>
      <c r="Q29" s="5">
        <v>0</v>
      </c>
      <c r="R29" s="5">
        <v>0</v>
      </c>
      <c r="S29" s="6" t="e">
        <f>R29/Q29</f>
        <v>#DIV/0!</v>
      </c>
      <c r="T29" s="7">
        <v>41275</v>
      </c>
      <c r="U29" s="199">
        <v>41639</v>
      </c>
    </row>
    <row r="30" spans="1:21" ht="39">
      <c r="A30" s="8" t="s">
        <v>52</v>
      </c>
      <c r="B30" s="17"/>
      <c r="C30" s="11">
        <v>4770</v>
      </c>
      <c r="D30" s="11">
        <v>400</v>
      </c>
      <c r="E30" s="11">
        <v>400</v>
      </c>
      <c r="F30" s="11">
        <v>400</v>
      </c>
      <c r="G30" s="11">
        <v>400</v>
      </c>
      <c r="H30" s="11">
        <v>400</v>
      </c>
      <c r="I30" s="11">
        <v>400</v>
      </c>
      <c r="J30" s="11">
        <v>400</v>
      </c>
      <c r="K30" s="11">
        <v>400</v>
      </c>
      <c r="L30" s="11">
        <v>400</v>
      </c>
      <c r="M30" s="11">
        <v>400</v>
      </c>
      <c r="N30" s="11">
        <v>400</v>
      </c>
      <c r="O30" s="3">
        <v>370</v>
      </c>
      <c r="P30" s="9" t="s">
        <v>29</v>
      </c>
      <c r="Q30" s="13">
        <v>0</v>
      </c>
      <c r="R30" s="14">
        <v>0</v>
      </c>
      <c r="S30" s="15" t="e">
        <f t="shared" si="0"/>
        <v>#DIV/0!</v>
      </c>
      <c r="T30" s="16">
        <v>41275</v>
      </c>
      <c r="U30" s="200">
        <v>41639</v>
      </c>
    </row>
    <row r="31" spans="1:21" ht="14.25">
      <c r="A31" s="26" t="s">
        <v>53</v>
      </c>
      <c r="B31" s="10"/>
      <c r="C31" s="27"/>
      <c r="D31" s="25"/>
      <c r="E31" s="25"/>
      <c r="F31" s="25"/>
      <c r="G31" s="25"/>
      <c r="H31" s="25"/>
      <c r="I31" s="28"/>
      <c r="J31" s="28"/>
      <c r="K31" s="28"/>
      <c r="L31" s="28"/>
      <c r="M31" s="28"/>
      <c r="N31" s="28"/>
      <c r="O31" s="28"/>
      <c r="P31" s="10"/>
      <c r="Q31" s="29"/>
      <c r="R31" s="29"/>
      <c r="S31" s="30"/>
      <c r="T31" s="31"/>
      <c r="U31" s="202"/>
    </row>
    <row r="32" spans="1:21" ht="39">
      <c r="A32" s="32" t="s">
        <v>54</v>
      </c>
      <c r="B32" s="33"/>
      <c r="C32" s="34">
        <v>5</v>
      </c>
      <c r="D32" s="3">
        <v>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17" t="s">
        <v>29</v>
      </c>
      <c r="Q32" s="18">
        <v>0</v>
      </c>
      <c r="R32" s="18">
        <v>0</v>
      </c>
      <c r="S32" s="19" t="e">
        <f>R32/Q32</f>
        <v>#DIV/0!</v>
      </c>
      <c r="T32" s="20">
        <v>41275</v>
      </c>
      <c r="U32" s="201">
        <v>41639</v>
      </c>
    </row>
    <row r="33" spans="1:21" ht="39">
      <c r="A33" s="32" t="s">
        <v>55</v>
      </c>
      <c r="B33" s="33"/>
      <c r="C33" s="34">
        <v>1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9" t="s">
        <v>29</v>
      </c>
      <c r="Q33" s="13">
        <v>0</v>
      </c>
      <c r="R33" s="14">
        <v>0</v>
      </c>
      <c r="S33" s="15" t="e">
        <f t="shared" si="0"/>
        <v>#DIV/0!</v>
      </c>
      <c r="T33" s="16">
        <v>41275</v>
      </c>
      <c r="U33" s="200">
        <v>41639</v>
      </c>
    </row>
    <row r="34" spans="1:21" ht="39">
      <c r="A34" s="32" t="s">
        <v>56</v>
      </c>
      <c r="B34" s="33"/>
      <c r="C34" s="34">
        <v>1</v>
      </c>
      <c r="D34" s="3">
        <v>0</v>
      </c>
      <c r="E34" s="3">
        <v>0</v>
      </c>
      <c r="F34" s="3">
        <v>0</v>
      </c>
      <c r="G34" s="3">
        <v>1</v>
      </c>
      <c r="H34" s="3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7" t="s">
        <v>29</v>
      </c>
      <c r="Q34" s="18">
        <v>0</v>
      </c>
      <c r="R34" s="18">
        <v>0</v>
      </c>
      <c r="S34" s="19" t="e">
        <f>R34/#REF!</f>
        <v>#REF!</v>
      </c>
      <c r="T34" s="20">
        <v>41275</v>
      </c>
      <c r="U34" s="201">
        <v>41639</v>
      </c>
    </row>
    <row r="35" spans="1:21" ht="41.25">
      <c r="A35" s="32" t="s">
        <v>57</v>
      </c>
      <c r="B35" s="33"/>
      <c r="C35" s="34">
        <v>60</v>
      </c>
      <c r="D35" s="3">
        <v>12</v>
      </c>
      <c r="E35" s="3">
        <v>12</v>
      </c>
      <c r="F35" s="3">
        <v>12</v>
      </c>
      <c r="G35" s="3">
        <v>12</v>
      </c>
      <c r="H35" s="3">
        <v>12</v>
      </c>
      <c r="I35" s="3">
        <v>12</v>
      </c>
      <c r="J35" s="3">
        <v>12</v>
      </c>
      <c r="K35" s="3">
        <v>12</v>
      </c>
      <c r="L35" s="3">
        <v>12</v>
      </c>
      <c r="M35" s="3">
        <v>12</v>
      </c>
      <c r="N35" s="3">
        <v>12</v>
      </c>
      <c r="O35" s="3">
        <v>12</v>
      </c>
      <c r="P35" s="17" t="s">
        <v>29</v>
      </c>
      <c r="Q35" s="18">
        <v>0</v>
      </c>
      <c r="R35" s="18">
        <v>0</v>
      </c>
      <c r="S35" s="19" t="e">
        <f>R35/#REF!</f>
        <v>#REF!</v>
      </c>
      <c r="T35" s="20">
        <v>41275</v>
      </c>
      <c r="U35" s="201">
        <v>41639</v>
      </c>
    </row>
    <row r="36" spans="1:21" ht="41.25">
      <c r="A36" s="32" t="s">
        <v>58</v>
      </c>
      <c r="B36" s="36"/>
      <c r="C36" s="34">
        <v>1840</v>
      </c>
      <c r="D36" s="3">
        <v>153</v>
      </c>
      <c r="E36" s="3">
        <v>153</v>
      </c>
      <c r="F36" s="3">
        <v>153</v>
      </c>
      <c r="G36" s="3">
        <v>153</v>
      </c>
      <c r="H36" s="3">
        <v>153</v>
      </c>
      <c r="I36" s="3">
        <v>153</v>
      </c>
      <c r="J36" s="3">
        <v>153</v>
      </c>
      <c r="K36" s="3">
        <v>153</v>
      </c>
      <c r="L36" s="3">
        <v>153</v>
      </c>
      <c r="M36" s="3">
        <v>153</v>
      </c>
      <c r="N36" s="3">
        <v>153</v>
      </c>
      <c r="O36" s="10">
        <v>157</v>
      </c>
      <c r="P36" s="17" t="s">
        <v>29</v>
      </c>
      <c r="Q36" s="18">
        <v>0</v>
      </c>
      <c r="R36" s="18">
        <v>0</v>
      </c>
      <c r="S36" s="19" t="e">
        <f>R36/#REF!</f>
        <v>#REF!</v>
      </c>
      <c r="T36" s="20">
        <v>41275</v>
      </c>
      <c r="U36" s="201">
        <v>41639</v>
      </c>
    </row>
    <row r="37" spans="1:21" ht="41.25">
      <c r="A37" s="32" t="s">
        <v>59</v>
      </c>
      <c r="B37" s="33"/>
      <c r="C37" s="27">
        <v>88</v>
      </c>
      <c r="D37" s="3">
        <v>7</v>
      </c>
      <c r="E37" s="3">
        <v>7</v>
      </c>
      <c r="F37" s="3">
        <v>7</v>
      </c>
      <c r="G37" s="3">
        <v>7</v>
      </c>
      <c r="H37" s="3">
        <v>7</v>
      </c>
      <c r="I37" s="3">
        <v>7</v>
      </c>
      <c r="J37" s="3">
        <v>7</v>
      </c>
      <c r="K37" s="3">
        <v>7</v>
      </c>
      <c r="L37" s="3">
        <v>7</v>
      </c>
      <c r="M37" s="3">
        <v>7</v>
      </c>
      <c r="N37" s="3">
        <v>7</v>
      </c>
      <c r="O37" s="10">
        <v>11</v>
      </c>
      <c r="P37" s="17" t="s">
        <v>29</v>
      </c>
      <c r="Q37" s="18">
        <v>0</v>
      </c>
      <c r="R37" s="18">
        <v>0</v>
      </c>
      <c r="S37" s="19" t="e">
        <f>R37/#REF!</f>
        <v>#REF!</v>
      </c>
      <c r="T37" s="20">
        <v>41275</v>
      </c>
      <c r="U37" s="201">
        <v>41639</v>
      </c>
    </row>
    <row r="38" spans="1:21" ht="39">
      <c r="A38" s="32" t="s">
        <v>60</v>
      </c>
      <c r="B38" s="33"/>
      <c r="C38" s="27">
        <v>32</v>
      </c>
      <c r="D38" s="3">
        <v>3</v>
      </c>
      <c r="E38" s="3">
        <v>3</v>
      </c>
      <c r="F38" s="3">
        <v>3</v>
      </c>
      <c r="G38" s="3">
        <v>3</v>
      </c>
      <c r="H38" s="3">
        <v>3</v>
      </c>
      <c r="I38" s="3">
        <v>3</v>
      </c>
      <c r="J38" s="3">
        <v>3</v>
      </c>
      <c r="K38" s="3">
        <v>3</v>
      </c>
      <c r="L38" s="3">
        <v>3</v>
      </c>
      <c r="M38" s="3">
        <v>3</v>
      </c>
      <c r="N38" s="10">
        <v>1</v>
      </c>
      <c r="O38" s="10">
        <v>1</v>
      </c>
      <c r="P38" s="9" t="s">
        <v>29</v>
      </c>
      <c r="Q38" s="13">
        <v>0</v>
      </c>
      <c r="R38" s="14">
        <v>0</v>
      </c>
      <c r="S38" s="15" t="e">
        <f>R38/#REF!</f>
        <v>#REF!</v>
      </c>
      <c r="T38" s="16">
        <v>41275</v>
      </c>
      <c r="U38" s="200">
        <v>41639</v>
      </c>
    </row>
    <row r="39" spans="1:21" ht="39">
      <c r="A39" s="32" t="s">
        <v>61</v>
      </c>
      <c r="B39" s="33"/>
      <c r="C39" s="27">
        <v>36</v>
      </c>
      <c r="D39" s="3">
        <v>3</v>
      </c>
      <c r="E39" s="3">
        <v>3</v>
      </c>
      <c r="F39" s="3">
        <v>3</v>
      </c>
      <c r="G39" s="3">
        <v>3</v>
      </c>
      <c r="H39" s="3">
        <v>3</v>
      </c>
      <c r="I39" s="3">
        <v>3</v>
      </c>
      <c r="J39" s="3">
        <v>3</v>
      </c>
      <c r="K39" s="3">
        <v>3</v>
      </c>
      <c r="L39" s="3">
        <v>3</v>
      </c>
      <c r="M39" s="3">
        <v>3</v>
      </c>
      <c r="N39" s="10">
        <v>3</v>
      </c>
      <c r="O39" s="10">
        <v>3</v>
      </c>
      <c r="P39" s="9" t="s">
        <v>29</v>
      </c>
      <c r="Q39" s="13">
        <v>0</v>
      </c>
      <c r="R39" s="14">
        <v>0</v>
      </c>
      <c r="S39" s="15" t="e">
        <f>R39/#REF!</f>
        <v>#REF!</v>
      </c>
      <c r="T39" s="16">
        <v>41275</v>
      </c>
      <c r="U39" s="200">
        <v>41639</v>
      </c>
    </row>
    <row r="40" spans="1:21" ht="41.25">
      <c r="A40" s="32" t="s">
        <v>62</v>
      </c>
      <c r="B40" s="33"/>
      <c r="C40" s="27">
        <v>240</v>
      </c>
      <c r="D40" s="3">
        <v>20</v>
      </c>
      <c r="E40" s="3">
        <v>20</v>
      </c>
      <c r="F40" s="3">
        <v>20</v>
      </c>
      <c r="G40" s="3">
        <v>20</v>
      </c>
      <c r="H40" s="3">
        <v>20</v>
      </c>
      <c r="I40" s="3">
        <v>20</v>
      </c>
      <c r="J40" s="3">
        <v>20</v>
      </c>
      <c r="K40" s="3">
        <v>20</v>
      </c>
      <c r="L40" s="3">
        <v>20</v>
      </c>
      <c r="M40" s="3">
        <v>20</v>
      </c>
      <c r="N40" s="3">
        <v>20</v>
      </c>
      <c r="O40" s="3">
        <v>20</v>
      </c>
      <c r="P40" s="9" t="s">
        <v>29</v>
      </c>
      <c r="Q40" s="13">
        <v>0</v>
      </c>
      <c r="R40" s="14">
        <v>0</v>
      </c>
      <c r="S40" s="15" t="e">
        <f t="shared" si="0"/>
        <v>#DIV/0!</v>
      </c>
      <c r="T40" s="16">
        <v>41275</v>
      </c>
      <c r="U40" s="200">
        <v>41639</v>
      </c>
    </row>
    <row r="41" spans="1:21" ht="39">
      <c r="A41" s="32" t="s">
        <v>63</v>
      </c>
      <c r="B41" s="33"/>
      <c r="C41" s="27">
        <v>2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17" t="s">
        <v>29</v>
      </c>
      <c r="Q41" s="18">
        <v>0</v>
      </c>
      <c r="R41" s="18">
        <v>0</v>
      </c>
      <c r="S41" s="19" t="e">
        <f>R41/Q41</f>
        <v>#DIV/0!</v>
      </c>
      <c r="T41" s="20">
        <v>41275</v>
      </c>
      <c r="U41" s="201">
        <v>41639</v>
      </c>
    </row>
    <row r="42" spans="1:21" ht="39">
      <c r="A42" s="32" t="s">
        <v>64</v>
      </c>
      <c r="B42" s="33"/>
      <c r="C42" s="27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17" t="s">
        <v>29</v>
      </c>
      <c r="Q42" s="18">
        <v>0</v>
      </c>
      <c r="R42" s="18">
        <v>0</v>
      </c>
      <c r="S42" s="19" t="e">
        <f>R42/Q42</f>
        <v>#DIV/0!</v>
      </c>
      <c r="T42" s="20">
        <v>41275</v>
      </c>
      <c r="U42" s="201">
        <v>41639</v>
      </c>
    </row>
    <row r="43" spans="1:21" ht="39">
      <c r="A43" s="32" t="s">
        <v>65</v>
      </c>
      <c r="B43" s="33"/>
      <c r="C43" s="27">
        <v>2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17" t="s">
        <v>29</v>
      </c>
      <c r="Q43" s="18">
        <v>117198128</v>
      </c>
      <c r="R43" s="18">
        <v>0</v>
      </c>
      <c r="S43" s="19">
        <f>R43/Q43</f>
        <v>0</v>
      </c>
      <c r="T43" s="20">
        <v>41275</v>
      </c>
      <c r="U43" s="201">
        <v>41639</v>
      </c>
    </row>
    <row r="44" spans="1:21" ht="39">
      <c r="A44" s="32" t="s">
        <v>66</v>
      </c>
      <c r="B44" s="33"/>
      <c r="C44" s="27">
        <v>6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1</v>
      </c>
      <c r="J44" s="3">
        <v>0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17" t="s">
        <v>29</v>
      </c>
      <c r="Q44" s="18">
        <v>0</v>
      </c>
      <c r="R44" s="18">
        <v>0</v>
      </c>
      <c r="S44" s="19" t="e">
        <f>R44/#REF!</f>
        <v>#REF!</v>
      </c>
      <c r="T44" s="20">
        <v>41275</v>
      </c>
      <c r="U44" s="201">
        <v>41639</v>
      </c>
    </row>
    <row r="45" spans="1:21" ht="15">
      <c r="A45" s="351" t="s">
        <v>67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7">
        <f>SUM(Q7:Q44)</f>
        <v>117198128</v>
      </c>
      <c r="R45" s="37">
        <f>SUM(R7:R41)</f>
        <v>0</v>
      </c>
      <c r="S45" s="38">
        <f t="shared" si="0"/>
        <v>0</v>
      </c>
      <c r="T45" s="39"/>
      <c r="U45" s="203"/>
    </row>
    <row r="46" spans="1:21" ht="14.25">
      <c r="A46" s="457" t="s">
        <v>68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9"/>
    </row>
    <row r="47" spans="1:21" ht="15" customHeight="1">
      <c r="A47" s="412" t="s">
        <v>4</v>
      </c>
      <c r="B47" s="413" t="s">
        <v>5</v>
      </c>
      <c r="C47" s="413" t="s">
        <v>6</v>
      </c>
      <c r="D47" s="413" t="s">
        <v>7</v>
      </c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 t="s">
        <v>8</v>
      </c>
      <c r="Q47" s="406" t="s">
        <v>9</v>
      </c>
      <c r="R47" s="406" t="s">
        <v>10</v>
      </c>
      <c r="S47" s="406" t="s">
        <v>11</v>
      </c>
      <c r="T47" s="407" t="s">
        <v>12</v>
      </c>
      <c r="U47" s="408" t="s">
        <v>13</v>
      </c>
    </row>
    <row r="48" spans="1:21" ht="14.25">
      <c r="A48" s="412"/>
      <c r="B48" s="413"/>
      <c r="C48" s="413"/>
      <c r="D48" s="1" t="s">
        <v>15</v>
      </c>
      <c r="E48" s="1" t="s">
        <v>16</v>
      </c>
      <c r="F48" s="1" t="s">
        <v>17</v>
      </c>
      <c r="G48" s="1" t="s">
        <v>18</v>
      </c>
      <c r="H48" s="1" t="s">
        <v>19</v>
      </c>
      <c r="I48" s="1" t="s">
        <v>20</v>
      </c>
      <c r="J48" s="1" t="s">
        <v>21</v>
      </c>
      <c r="K48" s="1" t="s">
        <v>22</v>
      </c>
      <c r="L48" s="1" t="s">
        <v>23</v>
      </c>
      <c r="M48" s="1" t="s">
        <v>24</v>
      </c>
      <c r="N48" s="1" t="s">
        <v>25</v>
      </c>
      <c r="O48" s="2" t="s">
        <v>26</v>
      </c>
      <c r="P48" s="413"/>
      <c r="Q48" s="406"/>
      <c r="R48" s="406"/>
      <c r="S48" s="406"/>
      <c r="T48" s="407"/>
      <c r="U48" s="408"/>
    </row>
    <row r="49" spans="1:21" ht="52.5">
      <c r="A49" s="40" t="s">
        <v>69</v>
      </c>
      <c r="B49" s="41"/>
      <c r="C49" s="42" t="s">
        <v>70</v>
      </c>
      <c r="D49" s="3"/>
      <c r="E49" s="3"/>
      <c r="F49" s="3"/>
      <c r="G49" s="3"/>
      <c r="H49" s="3"/>
      <c r="I49" s="3"/>
      <c r="J49" s="3"/>
      <c r="K49" s="25"/>
      <c r="L49" s="3"/>
      <c r="M49" s="3"/>
      <c r="N49" s="3"/>
      <c r="O49" s="3"/>
      <c r="P49" s="17" t="s">
        <v>71</v>
      </c>
      <c r="Q49" s="18">
        <v>0</v>
      </c>
      <c r="R49" s="18">
        <v>0</v>
      </c>
      <c r="S49" s="19" t="e">
        <f aca="true" t="shared" si="1" ref="S49:S99">R49/Q49</f>
        <v>#DIV/0!</v>
      </c>
      <c r="T49" s="20">
        <v>41275</v>
      </c>
      <c r="U49" s="201">
        <v>41639</v>
      </c>
    </row>
    <row r="50" spans="1:21" ht="52.5">
      <c r="A50" s="40" t="s">
        <v>72</v>
      </c>
      <c r="B50" s="41"/>
      <c r="C50" s="42" t="s">
        <v>73</v>
      </c>
      <c r="D50" s="3"/>
      <c r="E50" s="3"/>
      <c r="F50" s="3"/>
      <c r="G50" s="3"/>
      <c r="H50" s="3"/>
      <c r="I50" s="3"/>
      <c r="J50" s="3"/>
      <c r="K50" s="25"/>
      <c r="L50" s="3"/>
      <c r="M50" s="3"/>
      <c r="N50" s="3"/>
      <c r="O50" s="3"/>
      <c r="P50" s="17" t="s">
        <v>71</v>
      </c>
      <c r="Q50" s="18">
        <v>0</v>
      </c>
      <c r="R50" s="18">
        <v>0</v>
      </c>
      <c r="S50" s="19" t="e">
        <f t="shared" si="1"/>
        <v>#DIV/0!</v>
      </c>
      <c r="T50" s="20">
        <v>41275</v>
      </c>
      <c r="U50" s="201">
        <v>41639</v>
      </c>
    </row>
    <row r="51" spans="1:21" ht="54.75">
      <c r="A51" s="40" t="s">
        <v>74</v>
      </c>
      <c r="B51" s="41"/>
      <c r="C51" s="42" t="s">
        <v>73</v>
      </c>
      <c r="D51" s="3"/>
      <c r="E51" s="3"/>
      <c r="F51" s="3"/>
      <c r="G51" s="3"/>
      <c r="H51" s="3"/>
      <c r="I51" s="3"/>
      <c r="J51" s="3"/>
      <c r="K51" s="25"/>
      <c r="L51" s="3"/>
      <c r="M51" s="3"/>
      <c r="N51" s="3"/>
      <c r="O51" s="3"/>
      <c r="P51" s="17" t="s">
        <v>71</v>
      </c>
      <c r="Q51" s="18">
        <v>0</v>
      </c>
      <c r="R51" s="18">
        <v>0</v>
      </c>
      <c r="S51" s="19" t="e">
        <f t="shared" si="1"/>
        <v>#DIV/0!</v>
      </c>
      <c r="T51" s="20">
        <v>41275</v>
      </c>
      <c r="U51" s="201">
        <v>41639</v>
      </c>
    </row>
    <row r="52" spans="1:21" ht="54.75">
      <c r="A52" s="40" t="s">
        <v>75</v>
      </c>
      <c r="B52" s="41"/>
      <c r="C52" s="42">
        <v>32</v>
      </c>
      <c r="D52" s="3">
        <v>3</v>
      </c>
      <c r="E52" s="3">
        <v>3</v>
      </c>
      <c r="F52" s="3">
        <v>3</v>
      </c>
      <c r="G52" s="3">
        <v>3</v>
      </c>
      <c r="H52" s="3">
        <v>3</v>
      </c>
      <c r="I52" s="3">
        <v>3</v>
      </c>
      <c r="J52" s="3">
        <v>3</v>
      </c>
      <c r="K52" s="25">
        <v>3</v>
      </c>
      <c r="L52" s="3">
        <v>3</v>
      </c>
      <c r="M52" s="3">
        <v>3</v>
      </c>
      <c r="N52" s="3">
        <v>1</v>
      </c>
      <c r="O52" s="3">
        <v>1</v>
      </c>
      <c r="P52" s="17" t="s">
        <v>71</v>
      </c>
      <c r="Q52" s="18">
        <v>0</v>
      </c>
      <c r="R52" s="18">
        <v>0</v>
      </c>
      <c r="S52" s="19" t="e">
        <f t="shared" si="1"/>
        <v>#DIV/0!</v>
      </c>
      <c r="T52" s="20">
        <v>41275</v>
      </c>
      <c r="U52" s="201">
        <v>41639</v>
      </c>
    </row>
    <row r="53" spans="1:21" ht="52.5">
      <c r="A53" s="40" t="s">
        <v>76</v>
      </c>
      <c r="B53" s="41"/>
      <c r="C53" s="42" t="s">
        <v>77</v>
      </c>
      <c r="D53" s="3">
        <v>6</v>
      </c>
      <c r="E53" s="3"/>
      <c r="F53" s="3"/>
      <c r="G53" s="3"/>
      <c r="H53" s="3"/>
      <c r="I53" s="3"/>
      <c r="J53" s="3"/>
      <c r="K53" s="25"/>
      <c r="L53" s="3"/>
      <c r="M53" s="3"/>
      <c r="N53" s="3"/>
      <c r="O53" s="3"/>
      <c r="P53" s="17" t="s">
        <v>71</v>
      </c>
      <c r="Q53" s="18">
        <v>240475362</v>
      </c>
      <c r="R53" s="18">
        <v>0</v>
      </c>
      <c r="S53" s="19">
        <f t="shared" si="1"/>
        <v>0</v>
      </c>
      <c r="T53" s="20">
        <v>41275</v>
      </c>
      <c r="U53" s="201">
        <v>41639</v>
      </c>
    </row>
    <row r="54" spans="1:21" ht="52.5">
      <c r="A54" s="40" t="s">
        <v>78</v>
      </c>
      <c r="B54" s="41"/>
      <c r="C54" s="42">
        <v>1</v>
      </c>
      <c r="D54" s="3">
        <v>1</v>
      </c>
      <c r="E54" s="3"/>
      <c r="F54" s="3"/>
      <c r="G54" s="3"/>
      <c r="H54" s="3"/>
      <c r="I54" s="3"/>
      <c r="J54" s="3"/>
      <c r="K54" s="25"/>
      <c r="L54" s="3"/>
      <c r="M54" s="3"/>
      <c r="N54" s="3"/>
      <c r="O54" s="3"/>
      <c r="P54" s="17" t="s">
        <v>71</v>
      </c>
      <c r="Q54" s="18">
        <v>0</v>
      </c>
      <c r="R54" s="18">
        <v>0</v>
      </c>
      <c r="S54" s="19" t="e">
        <f t="shared" si="1"/>
        <v>#DIV/0!</v>
      </c>
      <c r="T54" s="20">
        <v>41275</v>
      </c>
      <c r="U54" s="201">
        <v>41639</v>
      </c>
    </row>
    <row r="55" spans="1:21" ht="123.75">
      <c r="A55" s="40" t="s">
        <v>79</v>
      </c>
      <c r="B55" s="41"/>
      <c r="C55" s="43" t="s">
        <v>80</v>
      </c>
      <c r="D55" s="3"/>
      <c r="E55" s="3"/>
      <c r="F55" s="3"/>
      <c r="G55" s="3"/>
      <c r="H55" s="3"/>
      <c r="I55" s="3"/>
      <c r="J55" s="3"/>
      <c r="K55" s="25"/>
      <c r="L55" s="3"/>
      <c r="M55" s="3"/>
      <c r="N55" s="3"/>
      <c r="O55" s="3"/>
      <c r="P55" s="17" t="s">
        <v>71</v>
      </c>
      <c r="Q55" s="18">
        <v>56524638</v>
      </c>
      <c r="R55" s="18">
        <v>0</v>
      </c>
      <c r="S55" s="19">
        <f t="shared" si="1"/>
        <v>0</v>
      </c>
      <c r="T55" s="20">
        <v>41275</v>
      </c>
      <c r="U55" s="201">
        <v>41639</v>
      </c>
    </row>
    <row r="56" spans="1:21" ht="82.5">
      <c r="A56" s="40" t="s">
        <v>81</v>
      </c>
      <c r="B56" s="41"/>
      <c r="C56" s="42">
        <v>1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25">
        <v>0</v>
      </c>
      <c r="L56" s="3">
        <v>0</v>
      </c>
      <c r="M56" s="3">
        <v>0</v>
      </c>
      <c r="N56" s="3">
        <v>0</v>
      </c>
      <c r="O56" s="3">
        <v>0</v>
      </c>
      <c r="P56" s="17" t="s">
        <v>71</v>
      </c>
      <c r="Q56" s="18">
        <v>0</v>
      </c>
      <c r="R56" s="18">
        <v>0</v>
      </c>
      <c r="S56" s="19" t="e">
        <f t="shared" si="1"/>
        <v>#DIV/0!</v>
      </c>
      <c r="T56" s="20">
        <v>41275</v>
      </c>
      <c r="U56" s="201">
        <v>41639</v>
      </c>
    </row>
    <row r="57" spans="1:21" ht="52.5">
      <c r="A57" s="40" t="s">
        <v>82</v>
      </c>
      <c r="B57" s="44"/>
      <c r="C57" s="45">
        <v>5</v>
      </c>
      <c r="D57" s="3">
        <v>0</v>
      </c>
      <c r="E57" s="3">
        <v>0</v>
      </c>
      <c r="F57" s="3">
        <v>1</v>
      </c>
      <c r="G57" s="3">
        <v>0</v>
      </c>
      <c r="H57" s="3">
        <v>1</v>
      </c>
      <c r="I57" s="3">
        <v>0</v>
      </c>
      <c r="J57" s="3">
        <v>1</v>
      </c>
      <c r="K57" s="25">
        <v>0</v>
      </c>
      <c r="L57" s="3">
        <v>1</v>
      </c>
      <c r="M57" s="3">
        <v>0</v>
      </c>
      <c r="N57" s="3">
        <v>1</v>
      </c>
      <c r="O57" s="3">
        <v>0</v>
      </c>
      <c r="P57" s="17" t="s">
        <v>71</v>
      </c>
      <c r="Q57" s="18">
        <v>0</v>
      </c>
      <c r="R57" s="18">
        <v>0</v>
      </c>
      <c r="S57" s="19" t="e">
        <f t="shared" si="1"/>
        <v>#DIV/0!</v>
      </c>
      <c r="T57" s="20">
        <v>41275</v>
      </c>
      <c r="U57" s="201">
        <v>41639</v>
      </c>
    </row>
    <row r="58" spans="1:21" ht="52.5">
      <c r="A58" s="46" t="s">
        <v>83</v>
      </c>
      <c r="B58" s="41"/>
      <c r="C58" s="42">
        <v>20000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25">
        <v>20000</v>
      </c>
      <c r="L58" s="3">
        <v>0</v>
      </c>
      <c r="M58" s="3">
        <v>0</v>
      </c>
      <c r="N58" s="3">
        <v>0</v>
      </c>
      <c r="O58" s="3">
        <v>0</v>
      </c>
      <c r="P58" s="17" t="s">
        <v>71</v>
      </c>
      <c r="Q58" s="18">
        <v>3000000</v>
      </c>
      <c r="R58" s="18">
        <v>0</v>
      </c>
      <c r="S58" s="19">
        <f t="shared" si="1"/>
        <v>0</v>
      </c>
      <c r="T58" s="20">
        <v>41275</v>
      </c>
      <c r="U58" s="201">
        <v>41639</v>
      </c>
    </row>
    <row r="59" spans="1:21" ht="52.5">
      <c r="A59" s="46" t="s">
        <v>84</v>
      </c>
      <c r="B59" s="41"/>
      <c r="C59" s="42" t="s">
        <v>85</v>
      </c>
      <c r="D59" s="3"/>
      <c r="E59" s="3"/>
      <c r="F59" s="3"/>
      <c r="G59" s="3"/>
      <c r="H59" s="3"/>
      <c r="I59" s="3"/>
      <c r="J59" s="3"/>
      <c r="K59" s="25"/>
      <c r="L59" s="3"/>
      <c r="M59" s="3"/>
      <c r="N59" s="3"/>
      <c r="O59" s="3"/>
      <c r="P59" s="17" t="s">
        <v>71</v>
      </c>
      <c r="Q59" s="18">
        <v>0</v>
      </c>
      <c r="R59" s="18">
        <v>0</v>
      </c>
      <c r="S59" s="19" t="e">
        <f t="shared" si="1"/>
        <v>#DIV/0!</v>
      </c>
      <c r="T59" s="20">
        <v>41275</v>
      </c>
      <c r="U59" s="201">
        <v>41639</v>
      </c>
    </row>
    <row r="60" spans="1:21" ht="54.75">
      <c r="A60" s="46" t="s">
        <v>86</v>
      </c>
      <c r="B60" s="41"/>
      <c r="C60" s="42" t="s">
        <v>87</v>
      </c>
      <c r="D60" s="3"/>
      <c r="E60" s="3"/>
      <c r="F60" s="3"/>
      <c r="G60" s="3"/>
      <c r="H60" s="3"/>
      <c r="I60" s="3"/>
      <c r="J60" s="3"/>
      <c r="K60" s="25"/>
      <c r="L60" s="3"/>
      <c r="M60" s="3"/>
      <c r="N60" s="3"/>
      <c r="O60" s="3"/>
      <c r="P60" s="17" t="s">
        <v>71</v>
      </c>
      <c r="Q60" s="18">
        <v>0</v>
      </c>
      <c r="R60" s="18">
        <v>0</v>
      </c>
      <c r="S60" s="19" t="e">
        <f t="shared" si="1"/>
        <v>#DIV/0!</v>
      </c>
      <c r="T60" s="20">
        <v>41275</v>
      </c>
      <c r="U60" s="201">
        <v>41639</v>
      </c>
    </row>
    <row r="61" spans="1:21" ht="52.5">
      <c r="A61" s="46" t="s">
        <v>88</v>
      </c>
      <c r="B61" s="41"/>
      <c r="C61" s="42" t="s">
        <v>85</v>
      </c>
      <c r="D61" s="3"/>
      <c r="E61" s="3"/>
      <c r="F61" s="3"/>
      <c r="G61" s="3"/>
      <c r="H61" s="3"/>
      <c r="I61" s="3"/>
      <c r="J61" s="3"/>
      <c r="K61" s="25"/>
      <c r="L61" s="3"/>
      <c r="M61" s="3"/>
      <c r="N61" s="3"/>
      <c r="O61" s="3"/>
      <c r="P61" s="17" t="s">
        <v>71</v>
      </c>
      <c r="Q61" s="18">
        <v>0</v>
      </c>
      <c r="R61" s="18">
        <v>0</v>
      </c>
      <c r="S61" s="19" t="e">
        <f t="shared" si="1"/>
        <v>#DIV/0!</v>
      </c>
      <c r="T61" s="20">
        <v>41275</v>
      </c>
      <c r="U61" s="201">
        <v>41639</v>
      </c>
    </row>
    <row r="62" spans="1:21" ht="52.5">
      <c r="A62" s="46" t="s">
        <v>89</v>
      </c>
      <c r="B62" s="41"/>
      <c r="C62" s="42" t="s">
        <v>85</v>
      </c>
      <c r="D62" s="3"/>
      <c r="E62" s="3"/>
      <c r="F62" s="3"/>
      <c r="G62" s="3"/>
      <c r="H62" s="3"/>
      <c r="I62" s="3"/>
      <c r="J62" s="3"/>
      <c r="K62" s="25"/>
      <c r="L62" s="3"/>
      <c r="M62" s="3"/>
      <c r="N62" s="3"/>
      <c r="O62" s="3"/>
      <c r="P62" s="17" t="s">
        <v>71</v>
      </c>
      <c r="Q62" s="18">
        <v>0</v>
      </c>
      <c r="R62" s="18">
        <v>0</v>
      </c>
      <c r="S62" s="19" t="e">
        <f t="shared" si="1"/>
        <v>#DIV/0!</v>
      </c>
      <c r="T62" s="20">
        <v>41275</v>
      </c>
      <c r="U62" s="201">
        <v>41639</v>
      </c>
    </row>
    <row r="63" spans="1:21" ht="52.5">
      <c r="A63" s="46" t="s">
        <v>89</v>
      </c>
      <c r="B63" s="41"/>
      <c r="C63" s="42" t="s">
        <v>85</v>
      </c>
      <c r="D63" s="3"/>
      <c r="E63" s="3"/>
      <c r="F63" s="3"/>
      <c r="G63" s="3"/>
      <c r="H63" s="3"/>
      <c r="I63" s="3"/>
      <c r="J63" s="3"/>
      <c r="K63" s="25"/>
      <c r="L63" s="3"/>
      <c r="M63" s="3"/>
      <c r="N63" s="3"/>
      <c r="O63" s="3"/>
      <c r="P63" s="17" t="s">
        <v>71</v>
      </c>
      <c r="Q63" s="18">
        <v>0</v>
      </c>
      <c r="R63" s="18">
        <v>0</v>
      </c>
      <c r="S63" s="19" t="e">
        <f t="shared" si="1"/>
        <v>#DIV/0!</v>
      </c>
      <c r="T63" s="20">
        <v>41275</v>
      </c>
      <c r="U63" s="201">
        <v>41639</v>
      </c>
    </row>
    <row r="64" spans="1:21" ht="52.5">
      <c r="A64" s="40" t="s">
        <v>90</v>
      </c>
      <c r="B64" s="41"/>
      <c r="C64" s="42" t="s">
        <v>85</v>
      </c>
      <c r="D64" s="3"/>
      <c r="E64" s="3"/>
      <c r="F64" s="3"/>
      <c r="G64" s="3"/>
      <c r="H64" s="3"/>
      <c r="I64" s="3"/>
      <c r="J64" s="3"/>
      <c r="K64" s="25"/>
      <c r="L64" s="3"/>
      <c r="M64" s="3"/>
      <c r="N64" s="3"/>
      <c r="O64" s="3"/>
      <c r="P64" s="17" t="s">
        <v>71</v>
      </c>
      <c r="Q64" s="18">
        <v>0</v>
      </c>
      <c r="R64" s="18">
        <v>0</v>
      </c>
      <c r="S64" s="19" t="e">
        <f t="shared" si="1"/>
        <v>#DIV/0!</v>
      </c>
      <c r="T64" s="20">
        <v>41275</v>
      </c>
      <c r="U64" s="201">
        <v>41639</v>
      </c>
    </row>
    <row r="65" spans="1:21" ht="52.5">
      <c r="A65" s="40" t="s">
        <v>91</v>
      </c>
      <c r="B65" s="41"/>
      <c r="C65" s="42">
        <v>2200</v>
      </c>
      <c r="D65" s="3">
        <v>100</v>
      </c>
      <c r="E65" s="3">
        <v>200</v>
      </c>
      <c r="F65" s="3">
        <v>200</v>
      </c>
      <c r="G65" s="3">
        <v>200</v>
      </c>
      <c r="H65" s="3">
        <v>200</v>
      </c>
      <c r="I65" s="3">
        <v>200</v>
      </c>
      <c r="J65" s="3">
        <v>200</v>
      </c>
      <c r="K65" s="3">
        <v>200</v>
      </c>
      <c r="L65" s="3">
        <v>200</v>
      </c>
      <c r="M65" s="3">
        <v>200</v>
      </c>
      <c r="N65" s="3">
        <v>200</v>
      </c>
      <c r="O65" s="3">
        <v>100</v>
      </c>
      <c r="P65" s="17" t="s">
        <v>71</v>
      </c>
      <c r="Q65" s="18">
        <v>0</v>
      </c>
      <c r="R65" s="18">
        <v>0</v>
      </c>
      <c r="S65" s="19" t="e">
        <f t="shared" si="1"/>
        <v>#DIV/0!</v>
      </c>
      <c r="T65" s="20">
        <v>41275</v>
      </c>
      <c r="U65" s="201">
        <v>41639</v>
      </c>
    </row>
    <row r="66" spans="1:21" ht="52.5">
      <c r="A66" s="46" t="s">
        <v>92</v>
      </c>
      <c r="B66" s="41"/>
      <c r="C66" s="42" t="s">
        <v>85</v>
      </c>
      <c r="D66" s="3"/>
      <c r="E66" s="3"/>
      <c r="F66" s="3"/>
      <c r="G66" s="3"/>
      <c r="H66" s="3"/>
      <c r="I66" s="3"/>
      <c r="J66" s="3"/>
      <c r="K66" s="25"/>
      <c r="L66" s="3"/>
      <c r="M66" s="3"/>
      <c r="N66" s="3"/>
      <c r="O66" s="3"/>
      <c r="P66" s="17" t="s">
        <v>71</v>
      </c>
      <c r="Q66" s="18">
        <v>0</v>
      </c>
      <c r="R66" s="18">
        <v>0</v>
      </c>
      <c r="S66" s="19" t="e">
        <f t="shared" si="1"/>
        <v>#DIV/0!</v>
      </c>
      <c r="T66" s="20">
        <v>41275</v>
      </c>
      <c r="U66" s="201">
        <v>41639</v>
      </c>
    </row>
    <row r="67" spans="1:21" ht="52.5">
      <c r="A67" s="46" t="s">
        <v>93</v>
      </c>
      <c r="B67" s="41"/>
      <c r="C67" s="42" t="s">
        <v>85</v>
      </c>
      <c r="D67" s="3"/>
      <c r="E67" s="3"/>
      <c r="F67" s="3"/>
      <c r="G67" s="3"/>
      <c r="H67" s="3"/>
      <c r="I67" s="3"/>
      <c r="J67" s="3"/>
      <c r="K67" s="25"/>
      <c r="L67" s="3"/>
      <c r="M67" s="3"/>
      <c r="N67" s="3"/>
      <c r="O67" s="3"/>
      <c r="P67" s="17" t="s">
        <v>71</v>
      </c>
      <c r="Q67" s="18">
        <v>0</v>
      </c>
      <c r="R67" s="18">
        <v>0</v>
      </c>
      <c r="S67" s="19" t="e">
        <f t="shared" si="1"/>
        <v>#DIV/0!</v>
      </c>
      <c r="T67" s="20">
        <v>41275</v>
      </c>
      <c r="U67" s="201">
        <v>41639</v>
      </c>
    </row>
    <row r="68" spans="1:21" ht="52.5">
      <c r="A68" s="46" t="s">
        <v>94</v>
      </c>
      <c r="B68" s="41"/>
      <c r="C68" s="42" t="s">
        <v>85</v>
      </c>
      <c r="D68" s="3"/>
      <c r="E68" s="3"/>
      <c r="F68" s="3"/>
      <c r="G68" s="3"/>
      <c r="H68" s="3"/>
      <c r="I68" s="3"/>
      <c r="J68" s="3"/>
      <c r="K68" s="25"/>
      <c r="L68" s="3"/>
      <c r="M68" s="3"/>
      <c r="N68" s="3"/>
      <c r="O68" s="3"/>
      <c r="P68" s="17" t="s">
        <v>71</v>
      </c>
      <c r="Q68" s="18">
        <v>0</v>
      </c>
      <c r="R68" s="18">
        <v>0</v>
      </c>
      <c r="S68" s="19" t="e">
        <f t="shared" si="1"/>
        <v>#DIV/0!</v>
      </c>
      <c r="T68" s="20">
        <v>41275</v>
      </c>
      <c r="U68" s="201">
        <v>41639</v>
      </c>
    </row>
    <row r="69" spans="1:21" ht="52.5">
      <c r="A69" s="46" t="s">
        <v>95</v>
      </c>
      <c r="B69" s="41"/>
      <c r="C69" s="42" t="s">
        <v>85</v>
      </c>
      <c r="D69" s="3"/>
      <c r="E69" s="3"/>
      <c r="F69" s="3"/>
      <c r="G69" s="3"/>
      <c r="H69" s="3"/>
      <c r="I69" s="3"/>
      <c r="J69" s="3"/>
      <c r="K69" s="25"/>
      <c r="L69" s="3"/>
      <c r="M69" s="3"/>
      <c r="N69" s="3"/>
      <c r="O69" s="3"/>
      <c r="P69" s="17" t="s">
        <v>71</v>
      </c>
      <c r="Q69" s="18">
        <v>0</v>
      </c>
      <c r="R69" s="18">
        <v>0</v>
      </c>
      <c r="S69" s="19" t="e">
        <f t="shared" si="1"/>
        <v>#DIV/0!</v>
      </c>
      <c r="T69" s="20">
        <v>41275</v>
      </c>
      <c r="U69" s="201">
        <v>41639</v>
      </c>
    </row>
    <row r="70" spans="1:21" ht="52.5">
      <c r="A70" s="46" t="s">
        <v>96</v>
      </c>
      <c r="B70" s="41"/>
      <c r="C70" s="42" t="s">
        <v>85</v>
      </c>
      <c r="D70" s="3"/>
      <c r="E70" s="3"/>
      <c r="F70" s="3"/>
      <c r="G70" s="3"/>
      <c r="H70" s="3"/>
      <c r="I70" s="3"/>
      <c r="J70" s="3"/>
      <c r="K70" s="25"/>
      <c r="L70" s="3"/>
      <c r="M70" s="3"/>
      <c r="N70" s="3"/>
      <c r="O70" s="3"/>
      <c r="P70" s="17" t="s">
        <v>71</v>
      </c>
      <c r="Q70" s="18">
        <v>0</v>
      </c>
      <c r="R70" s="18">
        <v>0</v>
      </c>
      <c r="S70" s="19" t="e">
        <f t="shared" si="1"/>
        <v>#DIV/0!</v>
      </c>
      <c r="T70" s="20">
        <v>41275</v>
      </c>
      <c r="U70" s="201">
        <v>41639</v>
      </c>
    </row>
    <row r="71" spans="1:21" ht="52.5">
      <c r="A71" s="46" t="s">
        <v>97</v>
      </c>
      <c r="B71" s="41"/>
      <c r="C71" s="42" t="s">
        <v>85</v>
      </c>
      <c r="D71" s="3"/>
      <c r="E71" s="3"/>
      <c r="F71" s="3"/>
      <c r="G71" s="3"/>
      <c r="H71" s="3"/>
      <c r="I71" s="3"/>
      <c r="J71" s="3"/>
      <c r="K71" s="25"/>
      <c r="L71" s="3"/>
      <c r="M71" s="3"/>
      <c r="N71" s="3"/>
      <c r="O71" s="3"/>
      <c r="P71" s="17" t="s">
        <v>71</v>
      </c>
      <c r="Q71" s="18">
        <v>0</v>
      </c>
      <c r="R71" s="18">
        <v>0</v>
      </c>
      <c r="S71" s="19" t="e">
        <f t="shared" si="1"/>
        <v>#DIV/0!</v>
      </c>
      <c r="T71" s="20">
        <v>41275</v>
      </c>
      <c r="U71" s="201">
        <v>41639</v>
      </c>
    </row>
    <row r="72" spans="1:21" ht="52.5">
      <c r="A72" s="46" t="s">
        <v>98</v>
      </c>
      <c r="B72" s="41"/>
      <c r="C72" s="42" t="s">
        <v>85</v>
      </c>
      <c r="D72" s="3"/>
      <c r="E72" s="3"/>
      <c r="F72" s="3"/>
      <c r="G72" s="3"/>
      <c r="H72" s="3"/>
      <c r="I72" s="3"/>
      <c r="J72" s="3"/>
      <c r="K72" s="25"/>
      <c r="L72" s="3"/>
      <c r="M72" s="3"/>
      <c r="N72" s="3"/>
      <c r="O72" s="3"/>
      <c r="P72" s="17" t="s">
        <v>71</v>
      </c>
      <c r="Q72" s="18">
        <v>0</v>
      </c>
      <c r="R72" s="18">
        <v>0</v>
      </c>
      <c r="S72" s="19" t="e">
        <f t="shared" si="1"/>
        <v>#DIV/0!</v>
      </c>
      <c r="T72" s="20">
        <v>41275</v>
      </c>
      <c r="U72" s="201">
        <v>41639</v>
      </c>
    </row>
    <row r="73" spans="1:21" ht="52.5">
      <c r="A73" s="46" t="s">
        <v>99</v>
      </c>
      <c r="B73" s="41"/>
      <c r="C73" s="42" t="s">
        <v>85</v>
      </c>
      <c r="D73" s="3"/>
      <c r="E73" s="3"/>
      <c r="F73" s="3"/>
      <c r="G73" s="3"/>
      <c r="H73" s="3"/>
      <c r="I73" s="3"/>
      <c r="J73" s="3"/>
      <c r="K73" s="25"/>
      <c r="L73" s="3"/>
      <c r="M73" s="3"/>
      <c r="N73" s="3"/>
      <c r="O73" s="3"/>
      <c r="P73" s="17" t="s">
        <v>71</v>
      </c>
      <c r="Q73" s="18">
        <v>0</v>
      </c>
      <c r="R73" s="18">
        <v>0</v>
      </c>
      <c r="S73" s="19" t="e">
        <f t="shared" si="1"/>
        <v>#DIV/0!</v>
      </c>
      <c r="T73" s="20">
        <v>41275</v>
      </c>
      <c r="U73" s="201">
        <v>41639</v>
      </c>
    </row>
    <row r="74" spans="1:21" ht="52.5">
      <c r="A74" s="40" t="s">
        <v>100</v>
      </c>
      <c r="B74" s="41"/>
      <c r="C74" s="42" t="s">
        <v>85</v>
      </c>
      <c r="D74" s="3"/>
      <c r="E74" s="3"/>
      <c r="F74" s="3"/>
      <c r="G74" s="3"/>
      <c r="H74" s="3"/>
      <c r="I74" s="3"/>
      <c r="J74" s="3"/>
      <c r="K74" s="25"/>
      <c r="L74" s="3"/>
      <c r="M74" s="3"/>
      <c r="N74" s="3"/>
      <c r="O74" s="3"/>
      <c r="P74" s="17" t="s">
        <v>71</v>
      </c>
      <c r="Q74" s="18">
        <v>0</v>
      </c>
      <c r="R74" s="18">
        <v>0</v>
      </c>
      <c r="S74" s="19" t="e">
        <f t="shared" si="1"/>
        <v>#DIV/0!</v>
      </c>
      <c r="T74" s="20">
        <v>41275</v>
      </c>
      <c r="U74" s="201">
        <v>41639</v>
      </c>
    </row>
    <row r="75" spans="1:21" ht="52.5">
      <c r="A75" s="46" t="s">
        <v>101</v>
      </c>
      <c r="B75" s="41"/>
      <c r="C75" s="42" t="s">
        <v>85</v>
      </c>
      <c r="D75" s="3"/>
      <c r="E75" s="3"/>
      <c r="F75" s="3"/>
      <c r="G75" s="3"/>
      <c r="H75" s="3"/>
      <c r="I75" s="3"/>
      <c r="J75" s="3"/>
      <c r="K75" s="25"/>
      <c r="L75" s="3"/>
      <c r="M75" s="3"/>
      <c r="N75" s="3"/>
      <c r="O75" s="3"/>
      <c r="P75" s="17" t="s">
        <v>71</v>
      </c>
      <c r="Q75" s="18">
        <v>0</v>
      </c>
      <c r="R75" s="18">
        <v>0</v>
      </c>
      <c r="S75" s="19" t="e">
        <f t="shared" si="1"/>
        <v>#DIV/0!</v>
      </c>
      <c r="T75" s="20">
        <v>41275</v>
      </c>
      <c r="U75" s="201">
        <v>41639</v>
      </c>
    </row>
    <row r="76" spans="1:21" ht="52.5">
      <c r="A76" s="46" t="s">
        <v>102</v>
      </c>
      <c r="B76" s="41"/>
      <c r="C76" s="42" t="s">
        <v>85</v>
      </c>
      <c r="D76" s="3"/>
      <c r="E76" s="3"/>
      <c r="F76" s="3"/>
      <c r="G76" s="3"/>
      <c r="H76" s="3"/>
      <c r="I76" s="3"/>
      <c r="J76" s="3"/>
      <c r="K76" s="25"/>
      <c r="L76" s="3"/>
      <c r="M76" s="3"/>
      <c r="N76" s="3"/>
      <c r="O76" s="3"/>
      <c r="P76" s="17" t="s">
        <v>71</v>
      </c>
      <c r="Q76" s="18">
        <v>0</v>
      </c>
      <c r="R76" s="18">
        <v>0</v>
      </c>
      <c r="S76" s="19" t="e">
        <f t="shared" si="1"/>
        <v>#DIV/0!</v>
      </c>
      <c r="T76" s="20">
        <v>41275</v>
      </c>
      <c r="U76" s="201">
        <v>41639</v>
      </c>
    </row>
    <row r="77" spans="1:21" ht="52.5">
      <c r="A77" s="46" t="s">
        <v>103</v>
      </c>
      <c r="B77" s="41"/>
      <c r="C77" s="42" t="s">
        <v>85</v>
      </c>
      <c r="D77" s="3"/>
      <c r="E77" s="3"/>
      <c r="F77" s="3"/>
      <c r="G77" s="3"/>
      <c r="H77" s="3"/>
      <c r="I77" s="3"/>
      <c r="J77" s="3"/>
      <c r="K77" s="25"/>
      <c r="L77" s="3"/>
      <c r="M77" s="3"/>
      <c r="N77" s="3"/>
      <c r="O77" s="3"/>
      <c r="P77" s="17" t="s">
        <v>71</v>
      </c>
      <c r="Q77" s="18">
        <v>0</v>
      </c>
      <c r="R77" s="18">
        <v>0</v>
      </c>
      <c r="S77" s="19" t="e">
        <f t="shared" si="1"/>
        <v>#DIV/0!</v>
      </c>
      <c r="T77" s="20">
        <v>41275</v>
      </c>
      <c r="U77" s="201">
        <v>41639</v>
      </c>
    </row>
    <row r="78" spans="1:21" ht="52.5">
      <c r="A78" s="46" t="s">
        <v>104</v>
      </c>
      <c r="B78" s="41"/>
      <c r="C78" s="42">
        <v>58</v>
      </c>
      <c r="D78" s="3">
        <v>5</v>
      </c>
      <c r="E78" s="3">
        <v>5</v>
      </c>
      <c r="F78" s="3">
        <v>5</v>
      </c>
      <c r="G78" s="3">
        <v>5</v>
      </c>
      <c r="H78" s="3">
        <v>5</v>
      </c>
      <c r="I78" s="3">
        <v>5</v>
      </c>
      <c r="J78" s="3">
        <v>5</v>
      </c>
      <c r="K78" s="25">
        <v>5</v>
      </c>
      <c r="L78" s="3">
        <v>5</v>
      </c>
      <c r="M78" s="3">
        <v>5</v>
      </c>
      <c r="N78" s="3">
        <v>5</v>
      </c>
      <c r="O78" s="3">
        <v>8</v>
      </c>
      <c r="P78" s="17" t="s">
        <v>71</v>
      </c>
      <c r="Q78" s="18">
        <v>0</v>
      </c>
      <c r="R78" s="18">
        <v>0</v>
      </c>
      <c r="S78" s="19" t="e">
        <f t="shared" si="1"/>
        <v>#DIV/0!</v>
      </c>
      <c r="T78" s="20">
        <v>41275</v>
      </c>
      <c r="U78" s="201">
        <v>41639</v>
      </c>
    </row>
    <row r="79" spans="1:21" ht="52.5">
      <c r="A79" s="46" t="s">
        <v>104</v>
      </c>
      <c r="B79" s="41"/>
      <c r="C79" s="42" t="s">
        <v>85</v>
      </c>
      <c r="D79" s="3"/>
      <c r="E79" s="3"/>
      <c r="F79" s="3"/>
      <c r="G79" s="3"/>
      <c r="H79" s="3"/>
      <c r="I79" s="3"/>
      <c r="J79" s="3"/>
      <c r="K79" s="25"/>
      <c r="L79" s="3"/>
      <c r="M79" s="3"/>
      <c r="N79" s="3"/>
      <c r="O79" s="3"/>
      <c r="P79" s="17" t="s">
        <v>71</v>
      </c>
      <c r="Q79" s="18">
        <v>0</v>
      </c>
      <c r="R79" s="18">
        <v>0</v>
      </c>
      <c r="S79" s="19" t="e">
        <f t="shared" si="1"/>
        <v>#DIV/0!</v>
      </c>
      <c r="T79" s="20">
        <v>41275</v>
      </c>
      <c r="U79" s="201">
        <v>41639</v>
      </c>
    </row>
    <row r="80" spans="1:21" ht="52.5">
      <c r="A80" s="46" t="s">
        <v>105</v>
      </c>
      <c r="B80" s="41"/>
      <c r="C80" s="42" t="s">
        <v>85</v>
      </c>
      <c r="D80" s="3"/>
      <c r="E80" s="3"/>
      <c r="F80" s="3"/>
      <c r="G80" s="3"/>
      <c r="H80" s="3"/>
      <c r="I80" s="3"/>
      <c r="J80" s="3"/>
      <c r="K80" s="25"/>
      <c r="L80" s="3"/>
      <c r="M80" s="3"/>
      <c r="N80" s="3"/>
      <c r="O80" s="3"/>
      <c r="P80" s="17" t="s">
        <v>71</v>
      </c>
      <c r="Q80" s="18">
        <v>0</v>
      </c>
      <c r="R80" s="18">
        <v>0</v>
      </c>
      <c r="S80" s="19" t="e">
        <f t="shared" si="1"/>
        <v>#DIV/0!</v>
      </c>
      <c r="T80" s="20">
        <v>41275</v>
      </c>
      <c r="U80" s="201">
        <v>41639</v>
      </c>
    </row>
    <row r="81" spans="1:21" ht="52.5">
      <c r="A81" s="40" t="s">
        <v>106</v>
      </c>
      <c r="B81" s="41"/>
      <c r="C81" s="42" t="s">
        <v>107</v>
      </c>
      <c r="D81" s="3"/>
      <c r="E81" s="3"/>
      <c r="F81" s="3"/>
      <c r="G81" s="3"/>
      <c r="H81" s="3"/>
      <c r="I81" s="3"/>
      <c r="J81" s="3"/>
      <c r="K81" s="25"/>
      <c r="L81" s="3"/>
      <c r="M81" s="3"/>
      <c r="N81" s="3"/>
      <c r="O81" s="3"/>
      <c r="P81" s="17" t="s">
        <v>71</v>
      </c>
      <c r="Q81" s="18">
        <v>0</v>
      </c>
      <c r="R81" s="18">
        <v>0</v>
      </c>
      <c r="S81" s="19" t="e">
        <f t="shared" si="1"/>
        <v>#DIV/0!</v>
      </c>
      <c r="T81" s="20">
        <v>41275</v>
      </c>
      <c r="U81" s="201">
        <v>41639</v>
      </c>
    </row>
    <row r="82" spans="1:21" ht="52.5">
      <c r="A82" s="40" t="s">
        <v>108</v>
      </c>
      <c r="B82" s="41"/>
      <c r="C82" s="47">
        <v>420</v>
      </c>
      <c r="D82" s="3">
        <v>35</v>
      </c>
      <c r="E82" s="3">
        <v>35</v>
      </c>
      <c r="F82" s="3">
        <v>35</v>
      </c>
      <c r="G82" s="3">
        <v>35</v>
      </c>
      <c r="H82" s="3">
        <v>35</v>
      </c>
      <c r="I82" s="3">
        <v>35</v>
      </c>
      <c r="J82" s="3">
        <v>35</v>
      </c>
      <c r="K82" s="3">
        <v>35</v>
      </c>
      <c r="L82" s="3">
        <v>35</v>
      </c>
      <c r="M82" s="3">
        <v>35</v>
      </c>
      <c r="N82" s="3">
        <v>35</v>
      </c>
      <c r="O82" s="3">
        <v>35</v>
      </c>
      <c r="P82" s="17" t="s">
        <v>71</v>
      </c>
      <c r="Q82" s="18">
        <v>0</v>
      </c>
      <c r="R82" s="18">
        <v>0</v>
      </c>
      <c r="S82" s="19" t="e">
        <f t="shared" si="1"/>
        <v>#DIV/0!</v>
      </c>
      <c r="T82" s="20">
        <v>41275</v>
      </c>
      <c r="U82" s="201">
        <v>41639</v>
      </c>
    </row>
    <row r="83" spans="1:21" ht="52.5">
      <c r="A83" s="40" t="s">
        <v>109</v>
      </c>
      <c r="B83" s="41"/>
      <c r="C83" s="47">
        <v>135</v>
      </c>
      <c r="D83" s="3">
        <v>11</v>
      </c>
      <c r="E83" s="3">
        <v>11</v>
      </c>
      <c r="F83" s="3">
        <v>11</v>
      </c>
      <c r="G83" s="3">
        <v>11</v>
      </c>
      <c r="H83" s="3">
        <v>11</v>
      </c>
      <c r="I83" s="3">
        <v>11</v>
      </c>
      <c r="J83" s="3">
        <v>11</v>
      </c>
      <c r="K83" s="3">
        <v>11</v>
      </c>
      <c r="L83" s="3">
        <v>11</v>
      </c>
      <c r="M83" s="3">
        <v>11</v>
      </c>
      <c r="N83" s="3">
        <v>11</v>
      </c>
      <c r="O83" s="3">
        <v>14</v>
      </c>
      <c r="P83" s="17" t="s">
        <v>71</v>
      </c>
      <c r="Q83" s="18">
        <v>0</v>
      </c>
      <c r="R83" s="18">
        <v>0</v>
      </c>
      <c r="S83" s="19" t="e">
        <f t="shared" si="1"/>
        <v>#DIV/0!</v>
      </c>
      <c r="T83" s="20">
        <v>41275</v>
      </c>
      <c r="U83" s="201">
        <v>41639</v>
      </c>
    </row>
    <row r="84" spans="1:21" ht="52.5">
      <c r="A84" s="40" t="s">
        <v>109</v>
      </c>
      <c r="B84" s="41"/>
      <c r="C84" s="42" t="s">
        <v>107</v>
      </c>
      <c r="D84" s="3"/>
      <c r="E84" s="3"/>
      <c r="F84" s="3"/>
      <c r="G84" s="3"/>
      <c r="H84" s="3"/>
      <c r="I84" s="3"/>
      <c r="J84" s="3"/>
      <c r="K84" s="25"/>
      <c r="L84" s="3"/>
      <c r="M84" s="3"/>
      <c r="N84" s="3"/>
      <c r="O84" s="3"/>
      <c r="P84" s="17" t="s">
        <v>71</v>
      </c>
      <c r="Q84" s="18">
        <v>0</v>
      </c>
      <c r="R84" s="18">
        <v>0</v>
      </c>
      <c r="S84" s="19" t="e">
        <f t="shared" si="1"/>
        <v>#DIV/0!</v>
      </c>
      <c r="T84" s="20">
        <v>41275</v>
      </c>
      <c r="U84" s="201">
        <v>41639</v>
      </c>
    </row>
    <row r="85" spans="1:21" ht="52.5">
      <c r="A85" s="40" t="s">
        <v>110</v>
      </c>
      <c r="B85" s="41"/>
      <c r="C85" s="47">
        <v>60</v>
      </c>
      <c r="D85" s="3">
        <v>5</v>
      </c>
      <c r="E85" s="3">
        <v>5</v>
      </c>
      <c r="F85" s="3">
        <v>5</v>
      </c>
      <c r="G85" s="3">
        <v>5</v>
      </c>
      <c r="H85" s="3">
        <v>5</v>
      </c>
      <c r="I85" s="3">
        <v>5</v>
      </c>
      <c r="J85" s="3">
        <v>5</v>
      </c>
      <c r="K85" s="3">
        <v>5</v>
      </c>
      <c r="L85" s="3">
        <v>5</v>
      </c>
      <c r="M85" s="3">
        <v>5</v>
      </c>
      <c r="N85" s="3">
        <v>5</v>
      </c>
      <c r="O85" s="3">
        <v>5</v>
      </c>
      <c r="P85" s="17" t="s">
        <v>71</v>
      </c>
      <c r="Q85" s="18">
        <v>0</v>
      </c>
      <c r="R85" s="18">
        <v>0</v>
      </c>
      <c r="S85" s="19" t="e">
        <f t="shared" si="1"/>
        <v>#DIV/0!</v>
      </c>
      <c r="T85" s="20">
        <v>41275</v>
      </c>
      <c r="U85" s="201">
        <v>41639</v>
      </c>
    </row>
    <row r="86" spans="1:21" ht="52.5">
      <c r="A86" s="40" t="s">
        <v>111</v>
      </c>
      <c r="B86" s="41"/>
      <c r="C86" s="42" t="s">
        <v>107</v>
      </c>
      <c r="D86" s="3"/>
      <c r="E86" s="3"/>
      <c r="F86" s="3"/>
      <c r="G86" s="3"/>
      <c r="H86" s="3"/>
      <c r="I86" s="3"/>
      <c r="J86" s="3"/>
      <c r="K86" s="25"/>
      <c r="L86" s="3"/>
      <c r="M86" s="3"/>
      <c r="N86" s="3"/>
      <c r="O86" s="3"/>
      <c r="P86" s="17" t="s">
        <v>71</v>
      </c>
      <c r="Q86" s="18">
        <v>0</v>
      </c>
      <c r="R86" s="18">
        <v>0</v>
      </c>
      <c r="S86" s="19" t="e">
        <f t="shared" si="1"/>
        <v>#DIV/0!</v>
      </c>
      <c r="T86" s="20">
        <v>41275</v>
      </c>
      <c r="U86" s="201">
        <v>41639</v>
      </c>
    </row>
    <row r="87" spans="1:21" ht="52.5">
      <c r="A87" s="40" t="s">
        <v>112</v>
      </c>
      <c r="B87" s="41"/>
      <c r="C87" s="42" t="s">
        <v>107</v>
      </c>
      <c r="D87" s="3"/>
      <c r="E87" s="3"/>
      <c r="F87" s="3"/>
      <c r="G87" s="3"/>
      <c r="H87" s="3"/>
      <c r="I87" s="3"/>
      <c r="J87" s="3"/>
      <c r="K87" s="25"/>
      <c r="L87" s="3"/>
      <c r="M87" s="3"/>
      <c r="N87" s="3"/>
      <c r="O87" s="3"/>
      <c r="P87" s="17" t="s">
        <v>71</v>
      </c>
      <c r="Q87" s="18">
        <v>0</v>
      </c>
      <c r="R87" s="18">
        <v>0</v>
      </c>
      <c r="S87" s="19" t="e">
        <f t="shared" si="1"/>
        <v>#DIV/0!</v>
      </c>
      <c r="T87" s="20">
        <v>41275</v>
      </c>
      <c r="U87" s="201">
        <v>41639</v>
      </c>
    </row>
    <row r="88" spans="1:21" ht="52.5">
      <c r="A88" s="40" t="s">
        <v>113</v>
      </c>
      <c r="B88" s="41"/>
      <c r="C88" s="42" t="s">
        <v>107</v>
      </c>
      <c r="D88" s="3"/>
      <c r="E88" s="3"/>
      <c r="F88" s="3"/>
      <c r="G88" s="3"/>
      <c r="H88" s="3"/>
      <c r="I88" s="3"/>
      <c r="J88" s="3"/>
      <c r="K88" s="25"/>
      <c r="L88" s="3"/>
      <c r="M88" s="3"/>
      <c r="N88" s="3"/>
      <c r="O88" s="3"/>
      <c r="P88" s="17" t="s">
        <v>71</v>
      </c>
      <c r="Q88" s="18">
        <v>0</v>
      </c>
      <c r="R88" s="18">
        <v>0</v>
      </c>
      <c r="S88" s="19" t="e">
        <f t="shared" si="1"/>
        <v>#DIV/0!</v>
      </c>
      <c r="T88" s="20">
        <v>41275</v>
      </c>
      <c r="U88" s="201">
        <v>41639</v>
      </c>
    </row>
    <row r="89" spans="1:21" ht="52.5">
      <c r="A89" s="40" t="s">
        <v>114</v>
      </c>
      <c r="B89" s="41"/>
      <c r="C89" s="42" t="s">
        <v>107</v>
      </c>
      <c r="D89" s="3"/>
      <c r="E89" s="3"/>
      <c r="F89" s="3"/>
      <c r="G89" s="3"/>
      <c r="H89" s="3"/>
      <c r="I89" s="3"/>
      <c r="J89" s="3"/>
      <c r="K89" s="25"/>
      <c r="L89" s="3"/>
      <c r="M89" s="3"/>
      <c r="N89" s="3"/>
      <c r="O89" s="3"/>
      <c r="P89" s="17" t="s">
        <v>71</v>
      </c>
      <c r="Q89" s="18">
        <v>0</v>
      </c>
      <c r="R89" s="18">
        <v>0</v>
      </c>
      <c r="S89" s="19" t="e">
        <f t="shared" si="1"/>
        <v>#DIV/0!</v>
      </c>
      <c r="T89" s="20">
        <v>41275</v>
      </c>
      <c r="U89" s="201">
        <v>41639</v>
      </c>
    </row>
    <row r="90" spans="1:21" ht="52.5">
      <c r="A90" s="40" t="s">
        <v>115</v>
      </c>
      <c r="B90" s="41"/>
      <c r="C90" s="42" t="s">
        <v>107</v>
      </c>
      <c r="D90" s="3"/>
      <c r="E90" s="3"/>
      <c r="F90" s="3"/>
      <c r="G90" s="3"/>
      <c r="H90" s="3"/>
      <c r="I90" s="3"/>
      <c r="J90" s="3"/>
      <c r="K90" s="25"/>
      <c r="L90" s="3"/>
      <c r="M90" s="3"/>
      <c r="N90" s="3"/>
      <c r="O90" s="3"/>
      <c r="P90" s="17" t="s">
        <v>71</v>
      </c>
      <c r="Q90" s="18">
        <v>0</v>
      </c>
      <c r="R90" s="18">
        <v>0</v>
      </c>
      <c r="S90" s="19" t="e">
        <f t="shared" si="1"/>
        <v>#DIV/0!</v>
      </c>
      <c r="T90" s="20">
        <v>41275</v>
      </c>
      <c r="U90" s="201">
        <v>41639</v>
      </c>
    </row>
    <row r="91" spans="1:21" ht="52.5">
      <c r="A91" s="40" t="s">
        <v>116</v>
      </c>
      <c r="B91" s="41"/>
      <c r="C91" s="42" t="s">
        <v>107</v>
      </c>
      <c r="D91" s="3"/>
      <c r="E91" s="3"/>
      <c r="F91" s="3"/>
      <c r="G91" s="3"/>
      <c r="H91" s="3"/>
      <c r="I91" s="3"/>
      <c r="J91" s="3"/>
      <c r="K91" s="25"/>
      <c r="L91" s="3"/>
      <c r="M91" s="3"/>
      <c r="N91" s="3"/>
      <c r="O91" s="3"/>
      <c r="P91" s="17" t="s">
        <v>71</v>
      </c>
      <c r="Q91" s="18">
        <v>0</v>
      </c>
      <c r="R91" s="18">
        <v>0</v>
      </c>
      <c r="S91" s="19" t="e">
        <f t="shared" si="1"/>
        <v>#DIV/0!</v>
      </c>
      <c r="T91" s="20">
        <v>41275</v>
      </c>
      <c r="U91" s="201">
        <v>41639</v>
      </c>
    </row>
    <row r="92" spans="1:21" ht="52.5">
      <c r="A92" s="40" t="s">
        <v>117</v>
      </c>
      <c r="B92" s="41"/>
      <c r="C92" s="42" t="s">
        <v>107</v>
      </c>
      <c r="D92" s="3"/>
      <c r="E92" s="3"/>
      <c r="F92" s="3"/>
      <c r="G92" s="3"/>
      <c r="H92" s="3"/>
      <c r="I92" s="3"/>
      <c r="J92" s="3"/>
      <c r="K92" s="25"/>
      <c r="L92" s="3"/>
      <c r="M92" s="3"/>
      <c r="N92" s="3"/>
      <c r="O92" s="3"/>
      <c r="P92" s="17" t="s">
        <v>71</v>
      </c>
      <c r="Q92" s="18">
        <v>0</v>
      </c>
      <c r="R92" s="18">
        <v>0</v>
      </c>
      <c r="S92" s="19" t="e">
        <f t="shared" si="1"/>
        <v>#DIV/0!</v>
      </c>
      <c r="T92" s="20">
        <v>41275</v>
      </c>
      <c r="U92" s="201">
        <v>41639</v>
      </c>
    </row>
    <row r="93" spans="1:21" ht="52.5">
      <c r="A93" s="40" t="s">
        <v>118</v>
      </c>
      <c r="B93" s="41"/>
      <c r="C93" s="42" t="s">
        <v>107</v>
      </c>
      <c r="D93" s="3"/>
      <c r="E93" s="3"/>
      <c r="F93" s="3"/>
      <c r="G93" s="3"/>
      <c r="H93" s="3"/>
      <c r="I93" s="3"/>
      <c r="J93" s="3"/>
      <c r="K93" s="25"/>
      <c r="L93" s="3"/>
      <c r="M93" s="3"/>
      <c r="N93" s="3"/>
      <c r="O93" s="3"/>
      <c r="P93" s="17" t="s">
        <v>71</v>
      </c>
      <c r="Q93" s="18">
        <v>0</v>
      </c>
      <c r="R93" s="18">
        <v>0</v>
      </c>
      <c r="S93" s="19" t="e">
        <f t="shared" si="1"/>
        <v>#DIV/0!</v>
      </c>
      <c r="T93" s="20">
        <v>41275</v>
      </c>
      <c r="U93" s="201">
        <v>41639</v>
      </c>
    </row>
    <row r="94" spans="1:21" ht="52.5">
      <c r="A94" s="40" t="s">
        <v>119</v>
      </c>
      <c r="B94" s="41"/>
      <c r="C94" s="42" t="s">
        <v>120</v>
      </c>
      <c r="D94" s="3"/>
      <c r="E94" s="3"/>
      <c r="F94" s="3"/>
      <c r="G94" s="3"/>
      <c r="H94" s="3"/>
      <c r="I94" s="3"/>
      <c r="J94" s="3"/>
      <c r="K94" s="25"/>
      <c r="L94" s="3"/>
      <c r="M94" s="3"/>
      <c r="N94" s="3"/>
      <c r="O94" s="3"/>
      <c r="P94" s="17" t="s">
        <v>71</v>
      </c>
      <c r="Q94" s="18">
        <v>0</v>
      </c>
      <c r="R94" s="18">
        <v>0</v>
      </c>
      <c r="S94" s="19" t="e">
        <f t="shared" si="1"/>
        <v>#DIV/0!</v>
      </c>
      <c r="T94" s="20">
        <v>41275</v>
      </c>
      <c r="U94" s="201">
        <v>41639</v>
      </c>
    </row>
    <row r="95" spans="1:21" ht="52.5">
      <c r="A95" s="48" t="s">
        <v>121</v>
      </c>
      <c r="B95" s="41"/>
      <c r="C95" s="42" t="s">
        <v>122</v>
      </c>
      <c r="D95" s="3"/>
      <c r="E95" s="3"/>
      <c r="F95" s="3"/>
      <c r="G95" s="3"/>
      <c r="H95" s="3"/>
      <c r="I95" s="3"/>
      <c r="J95" s="3"/>
      <c r="K95" s="25"/>
      <c r="L95" s="3"/>
      <c r="M95" s="3"/>
      <c r="N95" s="3"/>
      <c r="O95" s="3"/>
      <c r="P95" s="17" t="s">
        <v>71</v>
      </c>
      <c r="Q95" s="18">
        <v>0</v>
      </c>
      <c r="R95" s="18">
        <v>0</v>
      </c>
      <c r="S95" s="19" t="e">
        <f t="shared" si="1"/>
        <v>#DIV/0!</v>
      </c>
      <c r="T95" s="20">
        <v>41275</v>
      </c>
      <c r="U95" s="201">
        <v>41639</v>
      </c>
    </row>
    <row r="96" spans="1:21" ht="52.5">
      <c r="A96" s="48" t="s">
        <v>123</v>
      </c>
      <c r="B96" s="41"/>
      <c r="C96" s="42">
        <v>3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25">
        <v>1</v>
      </c>
      <c r="L96" s="3">
        <v>0</v>
      </c>
      <c r="M96" s="3">
        <v>0</v>
      </c>
      <c r="N96" s="3">
        <v>0</v>
      </c>
      <c r="O96" s="3">
        <v>1</v>
      </c>
      <c r="P96" s="17" t="s">
        <v>71</v>
      </c>
      <c r="Q96" s="18">
        <v>0</v>
      </c>
      <c r="R96" s="18">
        <v>0</v>
      </c>
      <c r="S96" s="19" t="e">
        <f t="shared" si="1"/>
        <v>#DIV/0!</v>
      </c>
      <c r="T96" s="20">
        <v>41275</v>
      </c>
      <c r="U96" s="201">
        <v>41639</v>
      </c>
    </row>
    <row r="97" spans="1:21" ht="96">
      <c r="A97" s="40" t="s">
        <v>124</v>
      </c>
      <c r="B97" s="41"/>
      <c r="C97" s="42" t="s">
        <v>125</v>
      </c>
      <c r="D97" s="3"/>
      <c r="E97" s="3"/>
      <c r="F97" s="3"/>
      <c r="G97" s="3"/>
      <c r="H97" s="3"/>
      <c r="I97" s="3"/>
      <c r="J97" s="3"/>
      <c r="K97" s="25"/>
      <c r="L97" s="3"/>
      <c r="M97" s="3"/>
      <c r="N97" s="3"/>
      <c r="O97" s="3"/>
      <c r="P97" s="17" t="s">
        <v>71</v>
      </c>
      <c r="Q97" s="18">
        <v>116730379</v>
      </c>
      <c r="R97" s="18">
        <v>0</v>
      </c>
      <c r="S97" s="19">
        <f t="shared" si="1"/>
        <v>0</v>
      </c>
      <c r="T97" s="20">
        <v>41275</v>
      </c>
      <c r="U97" s="201">
        <v>41639</v>
      </c>
    </row>
    <row r="98" spans="1:21" ht="52.5">
      <c r="A98" s="49" t="s">
        <v>126</v>
      </c>
      <c r="B98" s="41"/>
      <c r="C98" s="34">
        <v>6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25">
        <v>1</v>
      </c>
      <c r="L98" s="3">
        <v>0</v>
      </c>
      <c r="M98" s="3">
        <v>1</v>
      </c>
      <c r="N98" s="3">
        <v>0</v>
      </c>
      <c r="O98" s="3">
        <v>1</v>
      </c>
      <c r="P98" s="17" t="s">
        <v>71</v>
      </c>
      <c r="Q98" s="18">
        <v>0</v>
      </c>
      <c r="R98" s="18">
        <v>0</v>
      </c>
      <c r="S98" s="19" t="e">
        <f t="shared" si="1"/>
        <v>#DIV/0!</v>
      </c>
      <c r="T98" s="20">
        <v>41275</v>
      </c>
      <c r="U98" s="201">
        <v>41639</v>
      </c>
    </row>
    <row r="99" spans="1:21" ht="15">
      <c r="A99" s="351" t="s">
        <v>127</v>
      </c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50">
        <f>SUM(Q49:Q98)</f>
        <v>416730379</v>
      </c>
      <c r="R99" s="50">
        <f>SUM(R75:R98)</f>
        <v>0</v>
      </c>
      <c r="S99" s="38">
        <f t="shared" si="1"/>
        <v>0</v>
      </c>
      <c r="T99" s="51"/>
      <c r="U99" s="204"/>
    </row>
    <row r="100" spans="1:21" ht="15">
      <c r="A100" s="442" t="s">
        <v>128</v>
      </c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3"/>
      <c r="U100" s="444"/>
    </row>
    <row r="101" spans="1:21" ht="15" customHeight="1">
      <c r="A101" s="368" t="s">
        <v>4</v>
      </c>
      <c r="B101" s="369" t="s">
        <v>5</v>
      </c>
      <c r="C101" s="369" t="s">
        <v>6</v>
      </c>
      <c r="D101" s="369" t="s">
        <v>7</v>
      </c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 t="s">
        <v>8</v>
      </c>
      <c r="Q101" s="359" t="s">
        <v>9</v>
      </c>
      <c r="R101" s="359" t="s">
        <v>10</v>
      </c>
      <c r="S101" s="359" t="s">
        <v>11</v>
      </c>
      <c r="T101" s="360" t="s">
        <v>12</v>
      </c>
      <c r="U101" s="361" t="s">
        <v>13</v>
      </c>
    </row>
    <row r="102" spans="1:21" ht="14.25">
      <c r="A102" s="368"/>
      <c r="B102" s="369"/>
      <c r="C102" s="369"/>
      <c r="D102" s="52" t="s">
        <v>15</v>
      </c>
      <c r="E102" s="52" t="s">
        <v>16</v>
      </c>
      <c r="F102" s="52" t="s">
        <v>17</v>
      </c>
      <c r="G102" s="52" t="s">
        <v>18</v>
      </c>
      <c r="H102" s="52" t="s">
        <v>19</v>
      </c>
      <c r="I102" s="52" t="s">
        <v>20</v>
      </c>
      <c r="J102" s="52" t="s">
        <v>21</v>
      </c>
      <c r="K102" s="52" t="s">
        <v>22</v>
      </c>
      <c r="L102" s="52" t="s">
        <v>23</v>
      </c>
      <c r="M102" s="52" t="s">
        <v>24</v>
      </c>
      <c r="N102" s="52" t="s">
        <v>25</v>
      </c>
      <c r="O102" s="53" t="s">
        <v>26</v>
      </c>
      <c r="P102" s="369"/>
      <c r="Q102" s="359"/>
      <c r="R102" s="359"/>
      <c r="S102" s="359"/>
      <c r="T102" s="360"/>
      <c r="U102" s="361"/>
    </row>
    <row r="103" spans="1:21" ht="39">
      <c r="A103" s="55" t="s">
        <v>129</v>
      </c>
      <c r="B103" s="41"/>
      <c r="C103" s="10">
        <v>3000</v>
      </c>
      <c r="D103" s="3">
        <v>250</v>
      </c>
      <c r="E103" s="3">
        <v>250</v>
      </c>
      <c r="F103" s="3">
        <v>250</v>
      </c>
      <c r="G103" s="3">
        <v>250</v>
      </c>
      <c r="H103" s="3">
        <v>250</v>
      </c>
      <c r="I103" s="3">
        <v>250</v>
      </c>
      <c r="J103" s="3">
        <v>250</v>
      </c>
      <c r="K103" s="3">
        <v>250</v>
      </c>
      <c r="L103" s="3">
        <v>250</v>
      </c>
      <c r="M103" s="3">
        <v>250</v>
      </c>
      <c r="N103" s="3">
        <v>250</v>
      </c>
      <c r="O103" s="3">
        <v>250</v>
      </c>
      <c r="P103" s="17" t="s">
        <v>130</v>
      </c>
      <c r="Q103" s="445">
        <v>1064341</v>
      </c>
      <c r="R103" s="445">
        <v>0</v>
      </c>
      <c r="S103" s="445">
        <v>0</v>
      </c>
      <c r="T103" s="20">
        <v>41275</v>
      </c>
      <c r="U103" s="201">
        <v>41639</v>
      </c>
    </row>
    <row r="104" spans="1:21" ht="39">
      <c r="A104" s="55" t="s">
        <v>131</v>
      </c>
      <c r="B104" s="41"/>
      <c r="C104" s="10" t="s">
        <v>107</v>
      </c>
      <c r="D104" s="3"/>
      <c r="E104" s="3"/>
      <c r="F104" s="3"/>
      <c r="G104" s="3"/>
      <c r="H104" s="3"/>
      <c r="I104" s="3"/>
      <c r="J104" s="3"/>
      <c r="K104" s="25"/>
      <c r="L104" s="3"/>
      <c r="M104" s="3"/>
      <c r="N104" s="3"/>
      <c r="O104" s="3"/>
      <c r="P104" s="17" t="s">
        <v>130</v>
      </c>
      <c r="Q104" s="446"/>
      <c r="R104" s="446"/>
      <c r="S104" s="446"/>
      <c r="T104" s="20">
        <v>41275</v>
      </c>
      <c r="U104" s="201">
        <v>41639</v>
      </c>
    </row>
    <row r="105" spans="1:21" ht="42.75">
      <c r="A105" s="55" t="s">
        <v>132</v>
      </c>
      <c r="B105" s="41"/>
      <c r="C105" s="10">
        <v>14</v>
      </c>
      <c r="D105" s="3">
        <v>0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25">
        <v>2</v>
      </c>
      <c r="L105" s="3">
        <v>2</v>
      </c>
      <c r="M105" s="3">
        <v>2</v>
      </c>
      <c r="N105" s="3">
        <v>1</v>
      </c>
      <c r="O105" s="3">
        <v>1</v>
      </c>
      <c r="P105" s="17" t="s">
        <v>130</v>
      </c>
      <c r="Q105" s="446"/>
      <c r="R105" s="446"/>
      <c r="S105" s="446"/>
      <c r="T105" s="20">
        <v>41275</v>
      </c>
      <c r="U105" s="201">
        <v>41639</v>
      </c>
    </row>
    <row r="106" spans="1:21" ht="39">
      <c r="A106" s="55" t="s">
        <v>133</v>
      </c>
      <c r="B106" s="41"/>
      <c r="C106" s="10">
        <v>16000</v>
      </c>
      <c r="D106" s="3">
        <v>1333</v>
      </c>
      <c r="E106" s="3">
        <v>1333</v>
      </c>
      <c r="F106" s="3">
        <v>1333</v>
      </c>
      <c r="G106" s="3">
        <v>1333</v>
      </c>
      <c r="H106" s="3">
        <v>1333</v>
      </c>
      <c r="I106" s="3">
        <v>1333</v>
      </c>
      <c r="J106" s="3">
        <v>1333</v>
      </c>
      <c r="K106" s="3">
        <v>1333</v>
      </c>
      <c r="L106" s="3">
        <v>1333</v>
      </c>
      <c r="M106" s="3">
        <v>1333</v>
      </c>
      <c r="N106" s="3">
        <v>1333</v>
      </c>
      <c r="O106" s="3">
        <v>1337</v>
      </c>
      <c r="P106" s="17" t="s">
        <v>130</v>
      </c>
      <c r="Q106" s="446"/>
      <c r="R106" s="446"/>
      <c r="S106" s="446"/>
      <c r="T106" s="20">
        <v>41275</v>
      </c>
      <c r="U106" s="201">
        <v>41639</v>
      </c>
    </row>
    <row r="107" spans="1:21" ht="39">
      <c r="A107" s="55" t="s">
        <v>134</v>
      </c>
      <c r="B107" s="41"/>
      <c r="C107" s="10">
        <v>90</v>
      </c>
      <c r="D107" s="3">
        <v>8</v>
      </c>
      <c r="E107" s="3">
        <v>8</v>
      </c>
      <c r="F107" s="3">
        <v>8</v>
      </c>
      <c r="G107" s="3">
        <v>8</v>
      </c>
      <c r="H107" s="3">
        <v>8</v>
      </c>
      <c r="I107" s="3">
        <v>8</v>
      </c>
      <c r="J107" s="3">
        <v>8</v>
      </c>
      <c r="K107" s="3">
        <v>8</v>
      </c>
      <c r="L107" s="3">
        <v>8</v>
      </c>
      <c r="M107" s="3">
        <v>8</v>
      </c>
      <c r="N107" s="3">
        <v>5</v>
      </c>
      <c r="O107" s="3">
        <v>5</v>
      </c>
      <c r="P107" s="17" t="s">
        <v>130</v>
      </c>
      <c r="Q107" s="446"/>
      <c r="R107" s="446"/>
      <c r="S107" s="446"/>
      <c r="T107" s="20">
        <v>41275</v>
      </c>
      <c r="U107" s="201">
        <v>41639</v>
      </c>
    </row>
    <row r="108" spans="1:21" ht="39">
      <c r="A108" s="55" t="s">
        <v>135</v>
      </c>
      <c r="B108" s="41"/>
      <c r="C108" s="10" t="s">
        <v>107</v>
      </c>
      <c r="D108" s="3"/>
      <c r="E108" s="3"/>
      <c r="F108" s="3"/>
      <c r="G108" s="3"/>
      <c r="H108" s="3"/>
      <c r="I108" s="3"/>
      <c r="J108" s="3"/>
      <c r="K108" s="25"/>
      <c r="L108" s="3"/>
      <c r="M108" s="3"/>
      <c r="N108" s="3"/>
      <c r="O108" s="3"/>
      <c r="P108" s="17" t="s">
        <v>130</v>
      </c>
      <c r="Q108" s="446"/>
      <c r="R108" s="446"/>
      <c r="S108" s="446"/>
      <c r="T108" s="20">
        <v>41275</v>
      </c>
      <c r="U108" s="201">
        <v>41639</v>
      </c>
    </row>
    <row r="109" spans="1:21" ht="39">
      <c r="A109" s="55" t="s">
        <v>136</v>
      </c>
      <c r="B109" s="41"/>
      <c r="C109" s="10">
        <v>6</v>
      </c>
      <c r="D109" s="3">
        <v>0</v>
      </c>
      <c r="E109" s="3">
        <v>1</v>
      </c>
      <c r="F109" s="3">
        <v>0</v>
      </c>
      <c r="G109" s="3">
        <v>1</v>
      </c>
      <c r="H109" s="3">
        <v>0</v>
      </c>
      <c r="I109" s="3">
        <v>1</v>
      </c>
      <c r="J109" s="3">
        <v>0</v>
      </c>
      <c r="K109" s="25">
        <v>1</v>
      </c>
      <c r="L109" s="3">
        <v>0</v>
      </c>
      <c r="M109" s="3">
        <v>1</v>
      </c>
      <c r="N109" s="3">
        <v>0</v>
      </c>
      <c r="O109" s="3">
        <v>1</v>
      </c>
      <c r="P109" s="17" t="s">
        <v>130</v>
      </c>
      <c r="Q109" s="446"/>
      <c r="R109" s="446"/>
      <c r="S109" s="446"/>
      <c r="T109" s="20">
        <v>41275</v>
      </c>
      <c r="U109" s="201">
        <v>41639</v>
      </c>
    </row>
    <row r="110" spans="1:21" ht="39">
      <c r="A110" s="55" t="s">
        <v>137</v>
      </c>
      <c r="B110" s="41"/>
      <c r="C110" s="34">
        <v>10</v>
      </c>
      <c r="D110" s="3">
        <v>0</v>
      </c>
      <c r="E110" s="3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25">
        <v>1</v>
      </c>
      <c r="L110" s="3">
        <v>1</v>
      </c>
      <c r="M110" s="3">
        <v>1</v>
      </c>
      <c r="N110" s="3">
        <v>1</v>
      </c>
      <c r="O110" s="3">
        <v>0</v>
      </c>
      <c r="P110" s="17" t="s">
        <v>130</v>
      </c>
      <c r="Q110" s="446"/>
      <c r="R110" s="446"/>
      <c r="S110" s="446"/>
      <c r="T110" s="20">
        <v>41275</v>
      </c>
      <c r="U110" s="201">
        <v>41639</v>
      </c>
    </row>
    <row r="111" spans="1:21" ht="39">
      <c r="A111" s="55" t="s">
        <v>138</v>
      </c>
      <c r="B111" s="41"/>
      <c r="C111" s="34" t="s">
        <v>107</v>
      </c>
      <c r="D111" s="3"/>
      <c r="E111" s="3"/>
      <c r="F111" s="3"/>
      <c r="G111" s="3"/>
      <c r="H111" s="3"/>
      <c r="I111" s="3"/>
      <c r="J111" s="3"/>
      <c r="K111" s="25"/>
      <c r="L111" s="3"/>
      <c r="M111" s="3"/>
      <c r="N111" s="3"/>
      <c r="O111" s="3"/>
      <c r="P111" s="17" t="s">
        <v>130</v>
      </c>
      <c r="Q111" s="446"/>
      <c r="R111" s="446"/>
      <c r="S111" s="446"/>
      <c r="T111" s="20">
        <v>41275</v>
      </c>
      <c r="U111" s="201">
        <v>41639</v>
      </c>
    </row>
    <row r="112" spans="1:21" ht="57">
      <c r="A112" s="55" t="s">
        <v>139</v>
      </c>
      <c r="B112" s="41"/>
      <c r="C112" s="34">
        <v>2</v>
      </c>
      <c r="D112" s="3">
        <v>0</v>
      </c>
      <c r="E112" s="3">
        <v>0</v>
      </c>
      <c r="F112" s="3">
        <v>0</v>
      </c>
      <c r="G112" s="3">
        <v>0</v>
      </c>
      <c r="H112" s="3">
        <v>1</v>
      </c>
      <c r="I112" s="3">
        <v>0</v>
      </c>
      <c r="J112" s="3">
        <v>0</v>
      </c>
      <c r="K112" s="25">
        <v>0</v>
      </c>
      <c r="L112" s="3">
        <v>0</v>
      </c>
      <c r="M112" s="3">
        <v>1</v>
      </c>
      <c r="N112" s="3">
        <v>0</v>
      </c>
      <c r="O112" s="3">
        <v>0</v>
      </c>
      <c r="P112" s="17" t="s">
        <v>130</v>
      </c>
      <c r="Q112" s="446"/>
      <c r="R112" s="446"/>
      <c r="S112" s="446"/>
      <c r="T112" s="20">
        <v>41275</v>
      </c>
      <c r="U112" s="201">
        <v>41639</v>
      </c>
    </row>
    <row r="113" spans="1:21" ht="39">
      <c r="A113" s="55" t="s">
        <v>140</v>
      </c>
      <c r="B113" s="41"/>
      <c r="C113" s="34">
        <v>1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25">
        <v>0</v>
      </c>
      <c r="L113" s="3">
        <v>0</v>
      </c>
      <c r="M113" s="3">
        <v>0</v>
      </c>
      <c r="N113" s="3">
        <v>0</v>
      </c>
      <c r="O113" s="3">
        <v>1</v>
      </c>
      <c r="P113" s="17" t="s">
        <v>130</v>
      </c>
      <c r="Q113" s="446"/>
      <c r="R113" s="446"/>
      <c r="S113" s="446"/>
      <c r="T113" s="20">
        <v>41275</v>
      </c>
      <c r="U113" s="201">
        <v>41639</v>
      </c>
    </row>
    <row r="114" spans="1:21" ht="39">
      <c r="A114" s="55" t="s">
        <v>141</v>
      </c>
      <c r="B114" s="41"/>
      <c r="C114" s="34">
        <v>1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25">
        <v>0</v>
      </c>
      <c r="L114" s="3">
        <v>0</v>
      </c>
      <c r="M114" s="3">
        <v>0</v>
      </c>
      <c r="N114" s="3">
        <v>0</v>
      </c>
      <c r="O114" s="3">
        <v>1</v>
      </c>
      <c r="P114" s="17" t="s">
        <v>130</v>
      </c>
      <c r="Q114" s="446"/>
      <c r="R114" s="446"/>
      <c r="S114" s="446"/>
      <c r="T114" s="20">
        <v>41275</v>
      </c>
      <c r="U114" s="201">
        <v>41639</v>
      </c>
    </row>
    <row r="115" spans="1:21" ht="39">
      <c r="A115" s="55" t="s">
        <v>142</v>
      </c>
      <c r="B115" s="41"/>
      <c r="C115" s="34" t="s">
        <v>107</v>
      </c>
      <c r="D115" s="3"/>
      <c r="E115" s="3"/>
      <c r="F115" s="3"/>
      <c r="G115" s="3"/>
      <c r="H115" s="3"/>
      <c r="I115" s="3"/>
      <c r="J115" s="3"/>
      <c r="K115" s="25"/>
      <c r="L115" s="3"/>
      <c r="M115" s="3"/>
      <c r="N115" s="3"/>
      <c r="O115" s="3"/>
      <c r="P115" s="17" t="s">
        <v>130</v>
      </c>
      <c r="Q115" s="446"/>
      <c r="R115" s="446"/>
      <c r="S115" s="446"/>
      <c r="T115" s="20">
        <v>41275</v>
      </c>
      <c r="U115" s="201">
        <v>41639</v>
      </c>
    </row>
    <row r="116" spans="1:21" ht="39">
      <c r="A116" s="55" t="s">
        <v>143</v>
      </c>
      <c r="B116" s="41"/>
      <c r="C116" s="34">
        <v>263</v>
      </c>
      <c r="D116" s="3">
        <v>21</v>
      </c>
      <c r="E116" s="3">
        <v>21</v>
      </c>
      <c r="F116" s="3">
        <v>21</v>
      </c>
      <c r="G116" s="3">
        <v>21</v>
      </c>
      <c r="H116" s="3">
        <v>21</v>
      </c>
      <c r="I116" s="3">
        <v>21</v>
      </c>
      <c r="J116" s="3">
        <v>21</v>
      </c>
      <c r="K116" s="25">
        <v>21</v>
      </c>
      <c r="L116" s="3">
        <v>21</v>
      </c>
      <c r="M116" s="3">
        <v>21</v>
      </c>
      <c r="N116" s="3">
        <v>21</v>
      </c>
      <c r="O116" s="3">
        <v>32</v>
      </c>
      <c r="P116" s="17" t="s">
        <v>130</v>
      </c>
      <c r="Q116" s="446"/>
      <c r="R116" s="446"/>
      <c r="S116" s="446"/>
      <c r="T116" s="20">
        <v>41275</v>
      </c>
      <c r="U116" s="201">
        <v>41639</v>
      </c>
    </row>
    <row r="117" spans="1:21" ht="39">
      <c r="A117" s="55" t="s">
        <v>144</v>
      </c>
      <c r="B117" s="41"/>
      <c r="C117" s="34">
        <v>6500</v>
      </c>
      <c r="D117" s="3">
        <v>541</v>
      </c>
      <c r="E117" s="3">
        <v>541</v>
      </c>
      <c r="F117" s="3">
        <v>541</v>
      </c>
      <c r="G117" s="3">
        <v>541</v>
      </c>
      <c r="H117" s="3">
        <v>541</v>
      </c>
      <c r="I117" s="3">
        <v>541</v>
      </c>
      <c r="J117" s="3">
        <v>541</v>
      </c>
      <c r="K117" s="3">
        <v>541</v>
      </c>
      <c r="L117" s="3">
        <v>541</v>
      </c>
      <c r="M117" s="3">
        <v>541</v>
      </c>
      <c r="N117" s="3">
        <v>541</v>
      </c>
      <c r="O117" s="3">
        <v>549</v>
      </c>
      <c r="P117" s="17" t="s">
        <v>130</v>
      </c>
      <c r="Q117" s="446"/>
      <c r="R117" s="446"/>
      <c r="S117" s="446"/>
      <c r="T117" s="20">
        <v>41275</v>
      </c>
      <c r="U117" s="201">
        <v>41639</v>
      </c>
    </row>
    <row r="118" spans="1:21" ht="39">
      <c r="A118" s="55" t="s">
        <v>145</v>
      </c>
      <c r="B118" s="41"/>
      <c r="C118" s="42" t="s">
        <v>107</v>
      </c>
      <c r="D118" s="3"/>
      <c r="E118" s="3"/>
      <c r="F118" s="3"/>
      <c r="G118" s="3"/>
      <c r="H118" s="3"/>
      <c r="I118" s="3"/>
      <c r="J118" s="3"/>
      <c r="K118" s="25"/>
      <c r="L118" s="3"/>
      <c r="M118" s="3"/>
      <c r="N118" s="3"/>
      <c r="O118" s="3"/>
      <c r="P118" s="17" t="s">
        <v>130</v>
      </c>
      <c r="Q118" s="446"/>
      <c r="R118" s="446"/>
      <c r="S118" s="446"/>
      <c r="T118" s="20">
        <v>41275</v>
      </c>
      <c r="U118" s="201">
        <v>41639</v>
      </c>
    </row>
    <row r="119" spans="1:21" ht="39">
      <c r="A119" s="55" t="s">
        <v>146</v>
      </c>
      <c r="B119" s="41"/>
      <c r="C119" s="42" t="s">
        <v>107</v>
      </c>
      <c r="D119" s="3"/>
      <c r="E119" s="3"/>
      <c r="F119" s="3"/>
      <c r="G119" s="3"/>
      <c r="H119" s="3"/>
      <c r="I119" s="3"/>
      <c r="J119" s="3"/>
      <c r="K119" s="25"/>
      <c r="L119" s="3"/>
      <c r="M119" s="3"/>
      <c r="N119" s="3"/>
      <c r="O119" s="3"/>
      <c r="P119" s="17" t="s">
        <v>130</v>
      </c>
      <c r="Q119" s="446"/>
      <c r="R119" s="446"/>
      <c r="S119" s="446"/>
      <c r="T119" s="20">
        <v>41275</v>
      </c>
      <c r="U119" s="201">
        <v>41639</v>
      </c>
    </row>
    <row r="120" spans="1:21" ht="39">
      <c r="A120" s="55" t="s">
        <v>147</v>
      </c>
      <c r="B120" s="41"/>
      <c r="C120" s="42" t="s">
        <v>107</v>
      </c>
      <c r="D120" s="3"/>
      <c r="E120" s="3"/>
      <c r="F120" s="3"/>
      <c r="G120" s="3"/>
      <c r="H120" s="3"/>
      <c r="I120" s="3"/>
      <c r="J120" s="3"/>
      <c r="K120" s="25"/>
      <c r="L120" s="3"/>
      <c r="M120" s="3"/>
      <c r="N120" s="3"/>
      <c r="O120" s="3"/>
      <c r="P120" s="17" t="s">
        <v>130</v>
      </c>
      <c r="Q120" s="446"/>
      <c r="R120" s="446"/>
      <c r="S120" s="446"/>
      <c r="T120" s="20">
        <v>41275</v>
      </c>
      <c r="U120" s="201">
        <v>41639</v>
      </c>
    </row>
    <row r="121" spans="1:21" ht="39">
      <c r="A121" s="55" t="s">
        <v>148</v>
      </c>
      <c r="B121" s="41"/>
      <c r="C121" s="34">
        <v>25</v>
      </c>
      <c r="D121" s="3">
        <v>2</v>
      </c>
      <c r="E121" s="3">
        <v>2</v>
      </c>
      <c r="F121" s="3">
        <v>2</v>
      </c>
      <c r="G121" s="3">
        <v>2</v>
      </c>
      <c r="H121" s="3">
        <v>2</v>
      </c>
      <c r="I121" s="3">
        <v>2</v>
      </c>
      <c r="J121" s="3">
        <v>2</v>
      </c>
      <c r="K121" s="25">
        <v>2</v>
      </c>
      <c r="L121" s="3">
        <v>2</v>
      </c>
      <c r="M121" s="3">
        <v>2</v>
      </c>
      <c r="N121" s="3">
        <v>2</v>
      </c>
      <c r="O121" s="3">
        <v>3</v>
      </c>
      <c r="P121" s="17" t="s">
        <v>130</v>
      </c>
      <c r="Q121" s="446"/>
      <c r="R121" s="446"/>
      <c r="S121" s="446"/>
      <c r="T121" s="20">
        <v>41275</v>
      </c>
      <c r="U121" s="201">
        <v>41639</v>
      </c>
    </row>
    <row r="122" spans="1:21" ht="39">
      <c r="A122" s="55" t="s">
        <v>149</v>
      </c>
      <c r="B122" s="41"/>
      <c r="C122" s="34" t="s">
        <v>107</v>
      </c>
      <c r="D122" s="3"/>
      <c r="E122" s="3"/>
      <c r="F122" s="3"/>
      <c r="G122" s="3"/>
      <c r="H122" s="3"/>
      <c r="I122" s="3"/>
      <c r="J122" s="3"/>
      <c r="K122" s="25"/>
      <c r="L122" s="3"/>
      <c r="M122" s="3"/>
      <c r="N122" s="3"/>
      <c r="O122" s="3"/>
      <c r="P122" s="17" t="s">
        <v>130</v>
      </c>
      <c r="Q122" s="446"/>
      <c r="R122" s="446"/>
      <c r="S122" s="446"/>
      <c r="T122" s="20">
        <v>41275</v>
      </c>
      <c r="U122" s="201">
        <v>41639</v>
      </c>
    </row>
    <row r="123" spans="1:21" ht="42.75">
      <c r="A123" s="55" t="s">
        <v>150</v>
      </c>
      <c r="B123" s="41"/>
      <c r="C123" s="34">
        <v>1</v>
      </c>
      <c r="D123" s="3">
        <v>0</v>
      </c>
      <c r="E123" s="3">
        <v>0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25">
        <v>0</v>
      </c>
      <c r="L123" s="3">
        <v>0</v>
      </c>
      <c r="M123" s="3">
        <v>0</v>
      </c>
      <c r="N123" s="3">
        <v>0</v>
      </c>
      <c r="O123" s="3">
        <v>0</v>
      </c>
      <c r="P123" s="17" t="s">
        <v>130</v>
      </c>
      <c r="Q123" s="446"/>
      <c r="R123" s="446"/>
      <c r="S123" s="446"/>
      <c r="T123" s="20">
        <v>41275</v>
      </c>
      <c r="U123" s="201">
        <v>41639</v>
      </c>
    </row>
    <row r="124" spans="1:21" ht="39">
      <c r="A124" s="55" t="s">
        <v>151</v>
      </c>
      <c r="B124" s="41"/>
      <c r="C124" s="34" t="s">
        <v>107</v>
      </c>
      <c r="D124" s="3"/>
      <c r="E124" s="3"/>
      <c r="F124" s="3"/>
      <c r="G124" s="3"/>
      <c r="H124" s="3"/>
      <c r="I124" s="3"/>
      <c r="J124" s="3"/>
      <c r="K124" s="25"/>
      <c r="L124" s="3"/>
      <c r="M124" s="3"/>
      <c r="N124" s="3"/>
      <c r="O124" s="3"/>
      <c r="P124" s="17" t="s">
        <v>130</v>
      </c>
      <c r="Q124" s="446"/>
      <c r="R124" s="446"/>
      <c r="S124" s="446"/>
      <c r="T124" s="20">
        <v>41275</v>
      </c>
      <c r="U124" s="201">
        <v>41639</v>
      </c>
    </row>
    <row r="125" spans="1:21" ht="39">
      <c r="A125" s="55" t="s">
        <v>152</v>
      </c>
      <c r="B125" s="41"/>
      <c r="C125" s="34">
        <v>3500</v>
      </c>
      <c r="D125" s="3">
        <v>291</v>
      </c>
      <c r="E125" s="3">
        <v>291</v>
      </c>
      <c r="F125" s="3">
        <v>291</v>
      </c>
      <c r="G125" s="3">
        <v>291</v>
      </c>
      <c r="H125" s="3">
        <v>291</v>
      </c>
      <c r="I125" s="3">
        <v>291</v>
      </c>
      <c r="J125" s="3">
        <v>291</v>
      </c>
      <c r="K125" s="3">
        <v>291</v>
      </c>
      <c r="L125" s="3">
        <v>291</v>
      </c>
      <c r="M125" s="3">
        <v>291</v>
      </c>
      <c r="N125" s="3">
        <v>291</v>
      </c>
      <c r="O125" s="3">
        <v>299</v>
      </c>
      <c r="P125" s="17" t="s">
        <v>130</v>
      </c>
      <c r="Q125" s="446"/>
      <c r="R125" s="446"/>
      <c r="S125" s="446"/>
      <c r="T125" s="20">
        <v>41275</v>
      </c>
      <c r="U125" s="201">
        <v>41639</v>
      </c>
    </row>
    <row r="126" spans="1:21" ht="39">
      <c r="A126" s="56" t="s">
        <v>72</v>
      </c>
      <c r="B126" s="41"/>
      <c r="C126" s="34" t="s">
        <v>107</v>
      </c>
      <c r="D126" s="3"/>
      <c r="E126" s="3"/>
      <c r="F126" s="3"/>
      <c r="G126" s="3"/>
      <c r="H126" s="3"/>
      <c r="I126" s="3"/>
      <c r="J126" s="3"/>
      <c r="K126" s="25"/>
      <c r="L126" s="3"/>
      <c r="M126" s="3"/>
      <c r="N126" s="3"/>
      <c r="O126" s="3"/>
      <c r="P126" s="17" t="s">
        <v>130</v>
      </c>
      <c r="Q126" s="446"/>
      <c r="R126" s="446"/>
      <c r="S126" s="446"/>
      <c r="T126" s="20">
        <v>41275</v>
      </c>
      <c r="U126" s="201">
        <v>41639</v>
      </c>
    </row>
    <row r="127" spans="1:21" ht="39">
      <c r="A127" s="55" t="s">
        <v>153</v>
      </c>
      <c r="B127" s="41"/>
      <c r="C127" s="34">
        <v>6000</v>
      </c>
      <c r="D127" s="3"/>
      <c r="E127" s="3"/>
      <c r="F127" s="3"/>
      <c r="G127" s="3"/>
      <c r="H127" s="3"/>
      <c r="I127" s="3"/>
      <c r="J127" s="3"/>
      <c r="K127" s="25"/>
      <c r="L127" s="3"/>
      <c r="M127" s="3"/>
      <c r="N127" s="3"/>
      <c r="O127" s="3"/>
      <c r="P127" s="17" t="s">
        <v>130</v>
      </c>
      <c r="Q127" s="446"/>
      <c r="R127" s="446"/>
      <c r="S127" s="446"/>
      <c r="T127" s="20">
        <v>41275</v>
      </c>
      <c r="U127" s="201">
        <v>41639</v>
      </c>
    </row>
    <row r="128" spans="1:21" ht="39">
      <c r="A128" s="55" t="s">
        <v>154</v>
      </c>
      <c r="B128" s="41"/>
      <c r="C128" s="34" t="s">
        <v>107</v>
      </c>
      <c r="D128" s="3"/>
      <c r="E128" s="3"/>
      <c r="F128" s="3"/>
      <c r="G128" s="3"/>
      <c r="H128" s="3"/>
      <c r="I128" s="3"/>
      <c r="J128" s="3"/>
      <c r="K128" s="25"/>
      <c r="L128" s="3"/>
      <c r="M128" s="3"/>
      <c r="N128" s="3"/>
      <c r="O128" s="3"/>
      <c r="P128" s="17" t="s">
        <v>130</v>
      </c>
      <c r="Q128" s="446"/>
      <c r="R128" s="446"/>
      <c r="S128" s="446"/>
      <c r="T128" s="20">
        <v>41275</v>
      </c>
      <c r="U128" s="201">
        <v>41639</v>
      </c>
    </row>
    <row r="129" spans="1:21" ht="39">
      <c r="A129" s="55" t="s">
        <v>155</v>
      </c>
      <c r="B129" s="41"/>
      <c r="C129" s="34" t="s">
        <v>107</v>
      </c>
      <c r="D129" s="3"/>
      <c r="E129" s="3"/>
      <c r="F129" s="3"/>
      <c r="G129" s="3"/>
      <c r="H129" s="3"/>
      <c r="I129" s="3"/>
      <c r="J129" s="3"/>
      <c r="K129" s="25"/>
      <c r="L129" s="3"/>
      <c r="M129" s="3"/>
      <c r="N129" s="3"/>
      <c r="O129" s="3"/>
      <c r="P129" s="17" t="s">
        <v>130</v>
      </c>
      <c r="Q129" s="446"/>
      <c r="R129" s="446"/>
      <c r="S129" s="446"/>
      <c r="T129" s="20">
        <v>41275</v>
      </c>
      <c r="U129" s="201">
        <v>41639</v>
      </c>
    </row>
    <row r="130" spans="1:21" ht="39">
      <c r="A130" s="56" t="s">
        <v>156</v>
      </c>
      <c r="B130" s="41"/>
      <c r="C130" s="34" t="s">
        <v>107</v>
      </c>
      <c r="D130" s="3"/>
      <c r="E130" s="3"/>
      <c r="F130" s="3"/>
      <c r="G130" s="3"/>
      <c r="H130" s="3"/>
      <c r="I130" s="3"/>
      <c r="J130" s="3"/>
      <c r="K130" s="25"/>
      <c r="L130" s="3"/>
      <c r="M130" s="3"/>
      <c r="N130" s="3"/>
      <c r="O130" s="3"/>
      <c r="P130" s="17" t="s">
        <v>130</v>
      </c>
      <c r="Q130" s="446"/>
      <c r="R130" s="446"/>
      <c r="S130" s="446"/>
      <c r="T130" s="20">
        <v>41275</v>
      </c>
      <c r="U130" s="201">
        <v>41639</v>
      </c>
    </row>
    <row r="131" spans="1:21" ht="39">
      <c r="A131" s="55" t="s">
        <v>157</v>
      </c>
      <c r="B131" s="41"/>
      <c r="C131" s="34" t="s">
        <v>107</v>
      </c>
      <c r="D131" s="3"/>
      <c r="E131" s="3"/>
      <c r="F131" s="3"/>
      <c r="G131" s="3"/>
      <c r="H131" s="3"/>
      <c r="I131" s="3"/>
      <c r="J131" s="3"/>
      <c r="K131" s="25"/>
      <c r="L131" s="3"/>
      <c r="M131" s="3"/>
      <c r="N131" s="3"/>
      <c r="O131" s="3"/>
      <c r="P131" s="17" t="s">
        <v>130</v>
      </c>
      <c r="Q131" s="447"/>
      <c r="R131" s="447"/>
      <c r="S131" s="447"/>
      <c r="T131" s="20">
        <v>41275</v>
      </c>
      <c r="U131" s="201">
        <v>41639</v>
      </c>
    </row>
    <row r="132" spans="1:21" ht="39">
      <c r="A132" s="55" t="s">
        <v>1131</v>
      </c>
      <c r="B132" s="41"/>
      <c r="C132" s="34">
        <v>44</v>
      </c>
      <c r="D132" s="3">
        <v>44</v>
      </c>
      <c r="E132" s="3"/>
      <c r="F132" s="3"/>
      <c r="G132" s="3"/>
      <c r="H132" s="3"/>
      <c r="I132" s="3"/>
      <c r="J132" s="3"/>
      <c r="K132" s="25"/>
      <c r="L132" s="3"/>
      <c r="M132" s="3"/>
      <c r="N132" s="3"/>
      <c r="O132" s="3"/>
      <c r="P132" s="17" t="s">
        <v>130</v>
      </c>
      <c r="Q132" s="18">
        <v>989356549</v>
      </c>
      <c r="R132" s="18">
        <v>0</v>
      </c>
      <c r="S132" s="19">
        <f>R132/Q132</f>
        <v>0</v>
      </c>
      <c r="T132" s="20">
        <v>41275</v>
      </c>
      <c r="U132" s="201">
        <v>41639</v>
      </c>
    </row>
    <row r="133" spans="1:21" ht="39">
      <c r="A133" s="57" t="s">
        <v>126</v>
      </c>
      <c r="B133" s="41"/>
      <c r="C133" s="34">
        <v>6</v>
      </c>
      <c r="D133" s="3">
        <v>0</v>
      </c>
      <c r="E133" s="3">
        <v>1</v>
      </c>
      <c r="F133" s="3">
        <v>0</v>
      </c>
      <c r="G133" s="3">
        <v>1</v>
      </c>
      <c r="H133" s="3">
        <v>0</v>
      </c>
      <c r="I133" s="3">
        <v>1</v>
      </c>
      <c r="J133" s="3">
        <v>0</v>
      </c>
      <c r="K133" s="25">
        <v>1</v>
      </c>
      <c r="L133" s="3">
        <v>0</v>
      </c>
      <c r="M133" s="3">
        <v>1</v>
      </c>
      <c r="N133" s="3">
        <v>0</v>
      </c>
      <c r="O133" s="3">
        <v>1</v>
      </c>
      <c r="P133" s="17" t="s">
        <v>130</v>
      </c>
      <c r="Q133" s="18">
        <v>0</v>
      </c>
      <c r="R133" s="18">
        <v>0</v>
      </c>
      <c r="S133" s="19" t="e">
        <f>R133/Q133</f>
        <v>#DIV/0!</v>
      </c>
      <c r="T133" s="20">
        <v>41275</v>
      </c>
      <c r="U133" s="201">
        <v>41639</v>
      </c>
    </row>
    <row r="134" spans="1:21" ht="15">
      <c r="A134" s="351" t="s">
        <v>158</v>
      </c>
      <c r="B134" s="352"/>
      <c r="C134" s="352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50">
        <v>1000000000</v>
      </c>
      <c r="R134" s="50">
        <f>SUM(R88:R133)</f>
        <v>0</v>
      </c>
      <c r="S134" s="38">
        <f>R134/Q134</f>
        <v>0</v>
      </c>
      <c r="T134" s="51"/>
      <c r="U134" s="204"/>
    </row>
    <row r="135" spans="1:21" ht="15">
      <c r="A135" s="429" t="s">
        <v>159</v>
      </c>
      <c r="B135" s="430"/>
      <c r="C135" s="430"/>
      <c r="D135" s="430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1"/>
    </row>
    <row r="136" spans="1:21" ht="15" customHeight="1">
      <c r="A136" s="368" t="s">
        <v>4</v>
      </c>
      <c r="B136" s="369" t="s">
        <v>5</v>
      </c>
      <c r="C136" s="369" t="s">
        <v>6</v>
      </c>
      <c r="D136" s="369" t="s">
        <v>7</v>
      </c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 t="s">
        <v>8</v>
      </c>
      <c r="Q136" s="359" t="s">
        <v>9</v>
      </c>
      <c r="R136" s="359" t="s">
        <v>10</v>
      </c>
      <c r="S136" s="359" t="s">
        <v>11</v>
      </c>
      <c r="T136" s="360" t="s">
        <v>12</v>
      </c>
      <c r="U136" s="361" t="s">
        <v>13</v>
      </c>
    </row>
    <row r="137" spans="1:21" ht="14.25">
      <c r="A137" s="368"/>
      <c r="B137" s="369"/>
      <c r="C137" s="369"/>
      <c r="D137" s="52" t="s">
        <v>15</v>
      </c>
      <c r="E137" s="52" t="s">
        <v>16</v>
      </c>
      <c r="F137" s="52" t="s">
        <v>17</v>
      </c>
      <c r="G137" s="52" t="s">
        <v>18</v>
      </c>
      <c r="H137" s="52" t="s">
        <v>19</v>
      </c>
      <c r="I137" s="52" t="s">
        <v>20</v>
      </c>
      <c r="J137" s="52" t="s">
        <v>21</v>
      </c>
      <c r="K137" s="52" t="s">
        <v>22</v>
      </c>
      <c r="L137" s="52" t="s">
        <v>23</v>
      </c>
      <c r="M137" s="52" t="s">
        <v>24</v>
      </c>
      <c r="N137" s="52" t="s">
        <v>25</v>
      </c>
      <c r="O137" s="53" t="s">
        <v>26</v>
      </c>
      <c r="P137" s="369"/>
      <c r="Q137" s="359"/>
      <c r="R137" s="359"/>
      <c r="S137" s="359"/>
      <c r="T137" s="360"/>
      <c r="U137" s="361"/>
    </row>
    <row r="138" spans="1:21" ht="15">
      <c r="A138" s="434" t="s">
        <v>160</v>
      </c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6"/>
    </row>
    <row r="139" spans="1:21" ht="27">
      <c r="A139" s="32" t="s">
        <v>161</v>
      </c>
      <c r="B139" s="58"/>
      <c r="C139" s="52">
        <v>10</v>
      </c>
      <c r="D139" s="11">
        <v>0</v>
      </c>
      <c r="E139" s="52">
        <v>1</v>
      </c>
      <c r="F139" s="52">
        <v>1</v>
      </c>
      <c r="G139" s="52">
        <v>1</v>
      </c>
      <c r="H139" s="52">
        <v>1</v>
      </c>
      <c r="I139" s="52">
        <v>1</v>
      </c>
      <c r="J139" s="52">
        <v>1</v>
      </c>
      <c r="K139" s="52">
        <v>1</v>
      </c>
      <c r="L139" s="52">
        <v>1</v>
      </c>
      <c r="M139" s="52">
        <v>1</v>
      </c>
      <c r="N139" s="52">
        <v>1</v>
      </c>
      <c r="O139" s="11">
        <v>0</v>
      </c>
      <c r="P139" s="33" t="s">
        <v>162</v>
      </c>
      <c r="Q139" s="60">
        <v>3200000</v>
      </c>
      <c r="R139" s="61">
        <v>0</v>
      </c>
      <c r="S139" s="62">
        <f>R139/Q139</f>
        <v>0</v>
      </c>
      <c r="T139" s="63">
        <v>41641</v>
      </c>
      <c r="U139" s="205" t="s">
        <v>163</v>
      </c>
    </row>
    <row r="140" spans="1:21" ht="27">
      <c r="A140" s="32" t="s">
        <v>164</v>
      </c>
      <c r="B140" s="65"/>
      <c r="C140" s="52">
        <v>2</v>
      </c>
      <c r="D140" s="11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1</v>
      </c>
      <c r="J140" s="52">
        <v>0</v>
      </c>
      <c r="K140" s="52">
        <v>0</v>
      </c>
      <c r="L140" s="52">
        <v>0</v>
      </c>
      <c r="M140" s="52">
        <v>0</v>
      </c>
      <c r="N140" s="52">
        <v>1</v>
      </c>
      <c r="O140" s="11">
        <v>0</v>
      </c>
      <c r="P140" s="33" t="s">
        <v>162</v>
      </c>
      <c r="Q140" s="60">
        <v>5000000</v>
      </c>
      <c r="R140" s="61">
        <v>0</v>
      </c>
      <c r="S140" s="62">
        <f aca="true" t="shared" si="2" ref="S140:S164">R140/Q140</f>
        <v>0</v>
      </c>
      <c r="T140" s="63">
        <v>41645</v>
      </c>
      <c r="U140" s="205" t="s">
        <v>163</v>
      </c>
    </row>
    <row r="141" spans="1:21" ht="27">
      <c r="A141" s="32" t="s">
        <v>165</v>
      </c>
      <c r="B141" s="66"/>
      <c r="C141" s="52">
        <v>1</v>
      </c>
      <c r="D141" s="11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1</v>
      </c>
      <c r="O141" s="11">
        <v>0</v>
      </c>
      <c r="P141" s="33" t="s">
        <v>162</v>
      </c>
      <c r="Q141" s="60">
        <v>3000000</v>
      </c>
      <c r="R141" s="61">
        <v>0</v>
      </c>
      <c r="S141" s="62">
        <f t="shared" si="2"/>
        <v>0</v>
      </c>
      <c r="T141" s="63">
        <v>41640</v>
      </c>
      <c r="U141" s="205" t="s">
        <v>163</v>
      </c>
    </row>
    <row r="142" spans="1:21" ht="41.25">
      <c r="A142" s="32" t="s">
        <v>166</v>
      </c>
      <c r="B142" s="66"/>
      <c r="C142" s="52">
        <v>1</v>
      </c>
      <c r="D142" s="11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1</v>
      </c>
      <c r="L142" s="52">
        <v>0</v>
      </c>
      <c r="M142" s="52">
        <v>0</v>
      </c>
      <c r="N142" s="52">
        <v>0</v>
      </c>
      <c r="O142" s="11">
        <v>0</v>
      </c>
      <c r="P142" s="33" t="s">
        <v>162</v>
      </c>
      <c r="Q142" s="60">
        <v>20000000</v>
      </c>
      <c r="R142" s="61">
        <v>0</v>
      </c>
      <c r="S142" s="62">
        <f t="shared" si="2"/>
        <v>0</v>
      </c>
      <c r="T142" s="63">
        <v>41640</v>
      </c>
      <c r="U142" s="205" t="s">
        <v>167</v>
      </c>
    </row>
    <row r="143" spans="1:21" ht="27">
      <c r="A143" s="32" t="s">
        <v>168</v>
      </c>
      <c r="B143" s="66"/>
      <c r="C143" s="52">
        <v>1</v>
      </c>
      <c r="D143" s="11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1</v>
      </c>
      <c r="O143" s="11">
        <v>0</v>
      </c>
      <c r="P143" s="33" t="s">
        <v>162</v>
      </c>
      <c r="Q143" s="60">
        <v>8000000</v>
      </c>
      <c r="R143" s="61">
        <v>0</v>
      </c>
      <c r="S143" s="62">
        <f t="shared" si="2"/>
        <v>0</v>
      </c>
      <c r="T143" s="63">
        <v>41640</v>
      </c>
      <c r="U143" s="205" t="s">
        <v>163</v>
      </c>
    </row>
    <row r="144" spans="1:21" ht="27">
      <c r="A144" s="32" t="s">
        <v>169</v>
      </c>
      <c r="B144" s="66"/>
      <c r="C144" s="52">
        <v>1</v>
      </c>
      <c r="D144" s="11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1</v>
      </c>
      <c r="L144" s="52">
        <v>0</v>
      </c>
      <c r="M144" s="52">
        <v>0</v>
      </c>
      <c r="N144" s="52">
        <v>0</v>
      </c>
      <c r="O144" s="11">
        <v>0</v>
      </c>
      <c r="P144" s="33" t="s">
        <v>162</v>
      </c>
      <c r="Q144" s="60">
        <v>16000000</v>
      </c>
      <c r="R144" s="61">
        <v>0</v>
      </c>
      <c r="S144" s="62">
        <f t="shared" si="2"/>
        <v>0</v>
      </c>
      <c r="T144" s="63">
        <v>41640</v>
      </c>
      <c r="U144" s="205" t="s">
        <v>167</v>
      </c>
    </row>
    <row r="145" spans="1:21" ht="27">
      <c r="A145" s="32" t="s">
        <v>170</v>
      </c>
      <c r="B145" s="67"/>
      <c r="C145" s="52">
        <v>23</v>
      </c>
      <c r="D145" s="11">
        <v>1</v>
      </c>
      <c r="E145" s="52">
        <v>2</v>
      </c>
      <c r="F145" s="52">
        <v>2</v>
      </c>
      <c r="G145" s="52">
        <v>2</v>
      </c>
      <c r="H145" s="52">
        <v>2</v>
      </c>
      <c r="I145" s="52">
        <v>2</v>
      </c>
      <c r="J145" s="52">
        <v>2</v>
      </c>
      <c r="K145" s="52">
        <v>2</v>
      </c>
      <c r="L145" s="52">
        <v>2</v>
      </c>
      <c r="M145" s="52">
        <v>2</v>
      </c>
      <c r="N145" s="52">
        <v>2</v>
      </c>
      <c r="O145" s="11">
        <v>2</v>
      </c>
      <c r="P145" s="33" t="s">
        <v>162</v>
      </c>
      <c r="Q145" s="60">
        <v>0</v>
      </c>
      <c r="R145" s="61">
        <v>0</v>
      </c>
      <c r="S145" s="62" t="e">
        <f t="shared" si="2"/>
        <v>#DIV/0!</v>
      </c>
      <c r="T145" s="63">
        <v>41640</v>
      </c>
      <c r="U145" s="205" t="s">
        <v>171</v>
      </c>
    </row>
    <row r="146" spans="1:21" ht="27">
      <c r="A146" s="32" t="s">
        <v>172</v>
      </c>
      <c r="B146" s="66"/>
      <c r="C146" s="52">
        <v>4</v>
      </c>
      <c r="D146" s="11">
        <v>0</v>
      </c>
      <c r="E146" s="52">
        <v>1</v>
      </c>
      <c r="F146" s="52">
        <v>0</v>
      </c>
      <c r="G146" s="52">
        <v>0</v>
      </c>
      <c r="H146" s="52">
        <v>1</v>
      </c>
      <c r="I146" s="52">
        <v>0</v>
      </c>
      <c r="J146" s="52">
        <v>0</v>
      </c>
      <c r="K146" s="52">
        <v>1</v>
      </c>
      <c r="L146" s="52">
        <v>0</v>
      </c>
      <c r="M146" s="52">
        <v>0</v>
      </c>
      <c r="N146" s="52">
        <v>1</v>
      </c>
      <c r="O146" s="11">
        <v>0</v>
      </c>
      <c r="P146" s="33" t="s">
        <v>162</v>
      </c>
      <c r="Q146" s="60">
        <v>0</v>
      </c>
      <c r="R146" s="61">
        <v>0</v>
      </c>
      <c r="S146" s="62" t="e">
        <f t="shared" si="2"/>
        <v>#DIV/0!</v>
      </c>
      <c r="T146" s="63">
        <v>41641</v>
      </c>
      <c r="U146" s="205" t="s">
        <v>163</v>
      </c>
    </row>
    <row r="147" spans="1:21" ht="27">
      <c r="A147" s="32" t="s">
        <v>173</v>
      </c>
      <c r="B147" s="66"/>
      <c r="C147" s="52">
        <v>12</v>
      </c>
      <c r="D147" s="11">
        <v>1</v>
      </c>
      <c r="E147" s="52">
        <v>1</v>
      </c>
      <c r="F147" s="52">
        <v>1</v>
      </c>
      <c r="G147" s="52">
        <v>1</v>
      </c>
      <c r="H147" s="52">
        <v>1</v>
      </c>
      <c r="I147" s="52">
        <v>1</v>
      </c>
      <c r="J147" s="52">
        <v>1</v>
      </c>
      <c r="K147" s="52">
        <v>1</v>
      </c>
      <c r="L147" s="52">
        <v>1</v>
      </c>
      <c r="M147" s="52">
        <v>1</v>
      </c>
      <c r="N147" s="52">
        <v>1</v>
      </c>
      <c r="O147" s="11">
        <v>1</v>
      </c>
      <c r="P147" s="33" t="s">
        <v>162</v>
      </c>
      <c r="Q147" s="60">
        <v>0</v>
      </c>
      <c r="R147" s="61">
        <v>0</v>
      </c>
      <c r="S147" s="62" t="e">
        <f t="shared" si="2"/>
        <v>#DIV/0!</v>
      </c>
      <c r="T147" s="63">
        <v>41640</v>
      </c>
      <c r="U147" s="205" t="s">
        <v>171</v>
      </c>
    </row>
    <row r="148" spans="1:21" ht="41.25">
      <c r="A148" s="32" t="s">
        <v>174</v>
      </c>
      <c r="B148" s="66"/>
      <c r="C148" s="52">
        <v>4</v>
      </c>
      <c r="D148" s="11">
        <v>0</v>
      </c>
      <c r="E148" s="52">
        <v>1</v>
      </c>
      <c r="F148" s="52">
        <v>0</v>
      </c>
      <c r="G148" s="52">
        <v>0</v>
      </c>
      <c r="H148" s="52">
        <v>1</v>
      </c>
      <c r="I148" s="52">
        <v>0</v>
      </c>
      <c r="J148" s="52">
        <v>0</v>
      </c>
      <c r="K148" s="52">
        <v>1</v>
      </c>
      <c r="L148" s="52">
        <v>0</v>
      </c>
      <c r="M148" s="52">
        <v>0</v>
      </c>
      <c r="N148" s="52">
        <v>1</v>
      </c>
      <c r="O148" s="11">
        <v>0</v>
      </c>
      <c r="P148" s="33" t="s">
        <v>162</v>
      </c>
      <c r="Q148" s="60">
        <v>0</v>
      </c>
      <c r="R148" s="61">
        <v>0</v>
      </c>
      <c r="S148" s="62" t="e">
        <f t="shared" si="2"/>
        <v>#DIV/0!</v>
      </c>
      <c r="T148" s="63">
        <v>41641</v>
      </c>
      <c r="U148" s="205" t="s">
        <v>163</v>
      </c>
    </row>
    <row r="149" spans="1:21" ht="41.25">
      <c r="A149" s="32" t="s">
        <v>175</v>
      </c>
      <c r="B149" s="66"/>
      <c r="C149" s="52">
        <v>23</v>
      </c>
      <c r="D149" s="11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23</v>
      </c>
      <c r="K149" s="52">
        <v>0</v>
      </c>
      <c r="L149" s="52">
        <v>0</v>
      </c>
      <c r="M149" s="52">
        <v>0</v>
      </c>
      <c r="N149" s="52">
        <v>0</v>
      </c>
      <c r="O149" s="11">
        <v>0</v>
      </c>
      <c r="P149" s="33" t="s">
        <v>162</v>
      </c>
      <c r="Q149" s="60">
        <v>0</v>
      </c>
      <c r="R149" s="61">
        <v>0</v>
      </c>
      <c r="S149" s="62" t="e">
        <f t="shared" si="2"/>
        <v>#DIV/0!</v>
      </c>
      <c r="T149" s="63">
        <v>41640</v>
      </c>
      <c r="U149" s="205" t="s">
        <v>176</v>
      </c>
    </row>
    <row r="150" spans="1:21" ht="41.25">
      <c r="A150" s="32" t="s">
        <v>177</v>
      </c>
      <c r="B150" s="65"/>
      <c r="C150" s="52">
        <v>1</v>
      </c>
      <c r="D150" s="11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1</v>
      </c>
      <c r="N150" s="52">
        <v>0</v>
      </c>
      <c r="O150" s="11">
        <v>0</v>
      </c>
      <c r="P150" s="33" t="s">
        <v>162</v>
      </c>
      <c r="Q150" s="60">
        <v>3000000</v>
      </c>
      <c r="R150" s="61">
        <v>0</v>
      </c>
      <c r="S150" s="62">
        <f t="shared" si="2"/>
        <v>0</v>
      </c>
      <c r="T150" s="63">
        <v>41640</v>
      </c>
      <c r="U150" s="205" t="s">
        <v>178</v>
      </c>
    </row>
    <row r="151" spans="1:21" ht="41.25">
      <c r="A151" s="32" t="s">
        <v>179</v>
      </c>
      <c r="B151" s="66"/>
      <c r="C151" s="52">
        <v>1</v>
      </c>
      <c r="D151" s="11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1</v>
      </c>
      <c r="O151" s="11">
        <v>0</v>
      </c>
      <c r="P151" s="33" t="s">
        <v>162</v>
      </c>
      <c r="Q151" s="60">
        <v>7000000</v>
      </c>
      <c r="R151" s="61">
        <v>0</v>
      </c>
      <c r="S151" s="62">
        <f t="shared" si="2"/>
        <v>0</v>
      </c>
      <c r="T151" s="63">
        <v>41650</v>
      </c>
      <c r="U151" s="205" t="s">
        <v>163</v>
      </c>
    </row>
    <row r="152" spans="1:21" ht="41.25">
      <c r="A152" s="32" t="s">
        <v>180</v>
      </c>
      <c r="B152" s="66"/>
      <c r="C152" s="52">
        <v>1</v>
      </c>
      <c r="D152" s="11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1</v>
      </c>
      <c r="K152" s="52">
        <v>0</v>
      </c>
      <c r="L152" s="52">
        <v>0</v>
      </c>
      <c r="M152" s="52">
        <v>0</v>
      </c>
      <c r="N152" s="52">
        <v>0</v>
      </c>
      <c r="O152" s="11">
        <v>0</v>
      </c>
      <c r="P152" s="33" t="s">
        <v>162</v>
      </c>
      <c r="Q152" s="60">
        <v>5000000</v>
      </c>
      <c r="R152" s="61">
        <v>0</v>
      </c>
      <c r="S152" s="62">
        <f t="shared" si="2"/>
        <v>0</v>
      </c>
      <c r="T152" s="63">
        <v>41640</v>
      </c>
      <c r="U152" s="205" t="s">
        <v>176</v>
      </c>
    </row>
    <row r="153" spans="1:21" ht="27">
      <c r="A153" s="32" t="s">
        <v>181</v>
      </c>
      <c r="B153" s="68"/>
      <c r="C153" s="52">
        <v>12</v>
      </c>
      <c r="D153" s="11">
        <v>1</v>
      </c>
      <c r="E153" s="52">
        <v>1</v>
      </c>
      <c r="F153" s="52">
        <v>1</v>
      </c>
      <c r="G153" s="52">
        <v>1</v>
      </c>
      <c r="H153" s="52">
        <v>1</v>
      </c>
      <c r="I153" s="52">
        <v>1</v>
      </c>
      <c r="J153" s="52">
        <v>1</v>
      </c>
      <c r="K153" s="52">
        <v>1</v>
      </c>
      <c r="L153" s="52">
        <v>1</v>
      </c>
      <c r="M153" s="52">
        <v>1</v>
      </c>
      <c r="N153" s="52">
        <v>1</v>
      </c>
      <c r="O153" s="11">
        <v>1</v>
      </c>
      <c r="P153" s="33" t="s">
        <v>162</v>
      </c>
      <c r="Q153" s="60">
        <v>0</v>
      </c>
      <c r="R153" s="61">
        <v>0</v>
      </c>
      <c r="S153" s="62" t="e">
        <f t="shared" si="2"/>
        <v>#DIV/0!</v>
      </c>
      <c r="T153" s="63">
        <v>41640</v>
      </c>
      <c r="U153" s="205" t="s">
        <v>171</v>
      </c>
    </row>
    <row r="154" spans="1:21" ht="54.75">
      <c r="A154" s="32" t="s">
        <v>182</v>
      </c>
      <c r="B154" s="66"/>
      <c r="C154" s="52">
        <v>1</v>
      </c>
      <c r="D154" s="11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11">
        <v>1</v>
      </c>
      <c r="P154" s="33" t="s">
        <v>162</v>
      </c>
      <c r="Q154" s="60">
        <v>25000000</v>
      </c>
      <c r="R154" s="61">
        <v>0</v>
      </c>
      <c r="S154" s="62">
        <f t="shared" si="2"/>
        <v>0</v>
      </c>
      <c r="T154" s="63">
        <v>41640</v>
      </c>
      <c r="U154" s="205" t="s">
        <v>171</v>
      </c>
    </row>
    <row r="155" spans="1:21" ht="41.25">
      <c r="A155" s="32" t="s">
        <v>183</v>
      </c>
      <c r="B155" s="66"/>
      <c r="C155" s="52">
        <v>3</v>
      </c>
      <c r="D155" s="11">
        <v>0</v>
      </c>
      <c r="E155" s="52">
        <v>0</v>
      </c>
      <c r="F155" s="52">
        <v>1</v>
      </c>
      <c r="G155" s="52">
        <v>0</v>
      </c>
      <c r="H155" s="52">
        <v>0</v>
      </c>
      <c r="I155" s="52">
        <v>0</v>
      </c>
      <c r="J155" s="52">
        <v>1</v>
      </c>
      <c r="K155" s="52">
        <v>0</v>
      </c>
      <c r="L155" s="52">
        <v>0</v>
      </c>
      <c r="M155" s="52">
        <v>1</v>
      </c>
      <c r="N155" s="52">
        <v>0</v>
      </c>
      <c r="O155" s="11">
        <v>0</v>
      </c>
      <c r="P155" s="33" t="s">
        <v>162</v>
      </c>
      <c r="Q155" s="60">
        <v>0</v>
      </c>
      <c r="R155" s="61">
        <v>0</v>
      </c>
      <c r="S155" s="62" t="e">
        <f t="shared" si="2"/>
        <v>#DIV/0!</v>
      </c>
      <c r="T155" s="63">
        <v>41642</v>
      </c>
      <c r="U155" s="205" t="s">
        <v>178</v>
      </c>
    </row>
    <row r="156" spans="1:21" ht="27">
      <c r="A156" s="32" t="s">
        <v>184</v>
      </c>
      <c r="B156" s="33"/>
      <c r="C156" s="52">
        <v>1</v>
      </c>
      <c r="D156" s="11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11">
        <v>1</v>
      </c>
      <c r="P156" s="33" t="s">
        <v>162</v>
      </c>
      <c r="Q156" s="60">
        <v>15000000</v>
      </c>
      <c r="R156" s="61">
        <v>0</v>
      </c>
      <c r="S156" s="62">
        <f t="shared" si="2"/>
        <v>0</v>
      </c>
      <c r="T156" s="63">
        <v>41640</v>
      </c>
      <c r="U156" s="205" t="s">
        <v>171</v>
      </c>
    </row>
    <row r="157" spans="1:21" ht="27">
      <c r="A157" s="32" t="s">
        <v>185</v>
      </c>
      <c r="B157" s="66"/>
      <c r="C157" s="52">
        <v>11</v>
      </c>
      <c r="D157" s="11">
        <v>0</v>
      </c>
      <c r="E157" s="52">
        <v>1</v>
      </c>
      <c r="F157" s="52">
        <v>1</v>
      </c>
      <c r="G157" s="52">
        <v>1</v>
      </c>
      <c r="H157" s="52">
        <v>1</v>
      </c>
      <c r="I157" s="52">
        <v>1</v>
      </c>
      <c r="J157" s="52">
        <v>1</v>
      </c>
      <c r="K157" s="52">
        <v>1</v>
      </c>
      <c r="L157" s="52">
        <v>1</v>
      </c>
      <c r="M157" s="52">
        <v>1</v>
      </c>
      <c r="N157" s="52">
        <v>1</v>
      </c>
      <c r="O157" s="11">
        <v>1</v>
      </c>
      <c r="P157" s="33" t="s">
        <v>162</v>
      </c>
      <c r="Q157" s="60">
        <v>1000000</v>
      </c>
      <c r="R157" s="61">
        <v>0</v>
      </c>
      <c r="S157" s="62">
        <f t="shared" si="2"/>
        <v>0</v>
      </c>
      <c r="T157" s="63">
        <v>41641</v>
      </c>
      <c r="U157" s="205" t="s">
        <v>171</v>
      </c>
    </row>
    <row r="158" spans="1:21" ht="27">
      <c r="A158" s="32" t="s">
        <v>186</v>
      </c>
      <c r="B158" s="66"/>
      <c r="C158" s="52">
        <v>11</v>
      </c>
      <c r="D158" s="11">
        <v>0</v>
      </c>
      <c r="E158" s="52">
        <v>1</v>
      </c>
      <c r="F158" s="52">
        <v>1</v>
      </c>
      <c r="G158" s="52">
        <v>1</v>
      </c>
      <c r="H158" s="52">
        <v>1</v>
      </c>
      <c r="I158" s="52">
        <v>1</v>
      </c>
      <c r="J158" s="52">
        <v>1</v>
      </c>
      <c r="K158" s="52">
        <v>1</v>
      </c>
      <c r="L158" s="52">
        <v>1</v>
      </c>
      <c r="M158" s="52">
        <v>1</v>
      </c>
      <c r="N158" s="52">
        <v>1</v>
      </c>
      <c r="O158" s="11">
        <v>1</v>
      </c>
      <c r="P158" s="33" t="s">
        <v>162</v>
      </c>
      <c r="Q158" s="60">
        <v>0</v>
      </c>
      <c r="R158" s="61">
        <v>0</v>
      </c>
      <c r="S158" s="62" t="e">
        <f t="shared" si="2"/>
        <v>#DIV/0!</v>
      </c>
      <c r="T158" s="63">
        <v>41641</v>
      </c>
      <c r="U158" s="205" t="s">
        <v>171</v>
      </c>
    </row>
    <row r="159" spans="1:21" ht="27">
      <c r="A159" s="32" t="s">
        <v>187</v>
      </c>
      <c r="B159" s="67"/>
      <c r="C159" s="52">
        <v>18</v>
      </c>
      <c r="D159" s="11">
        <v>1</v>
      </c>
      <c r="E159" s="52">
        <v>1</v>
      </c>
      <c r="F159" s="52">
        <v>1</v>
      </c>
      <c r="G159" s="52">
        <v>2</v>
      </c>
      <c r="H159" s="52">
        <v>2</v>
      </c>
      <c r="I159" s="52">
        <v>2</v>
      </c>
      <c r="J159" s="52">
        <v>2</v>
      </c>
      <c r="K159" s="52">
        <v>2</v>
      </c>
      <c r="L159" s="52">
        <v>2</v>
      </c>
      <c r="M159" s="52">
        <v>1</v>
      </c>
      <c r="N159" s="52">
        <v>1</v>
      </c>
      <c r="O159" s="11">
        <v>1</v>
      </c>
      <c r="P159" s="33" t="s">
        <v>162</v>
      </c>
      <c r="Q159" s="60">
        <v>0</v>
      </c>
      <c r="R159" s="61">
        <v>0</v>
      </c>
      <c r="S159" s="62" t="e">
        <f t="shared" si="2"/>
        <v>#DIV/0!</v>
      </c>
      <c r="T159" s="63">
        <v>41640</v>
      </c>
      <c r="U159" s="205" t="s">
        <v>171</v>
      </c>
    </row>
    <row r="160" spans="1:21" ht="27">
      <c r="A160" s="32" t="s">
        <v>188</v>
      </c>
      <c r="B160" s="66"/>
      <c r="C160" s="52">
        <v>1</v>
      </c>
      <c r="D160" s="11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11">
        <v>1</v>
      </c>
      <c r="P160" s="33" t="s">
        <v>162</v>
      </c>
      <c r="Q160" s="60">
        <v>5000000</v>
      </c>
      <c r="R160" s="61">
        <v>0</v>
      </c>
      <c r="S160" s="62">
        <f t="shared" si="2"/>
        <v>0</v>
      </c>
      <c r="T160" s="63">
        <v>41640</v>
      </c>
      <c r="U160" s="205" t="s">
        <v>171</v>
      </c>
    </row>
    <row r="161" spans="1:21" ht="27">
      <c r="A161" s="32" t="s">
        <v>189</v>
      </c>
      <c r="B161" s="66"/>
      <c r="C161" s="52" t="s">
        <v>190</v>
      </c>
      <c r="D161" s="11">
        <v>3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11">
        <v>0</v>
      </c>
      <c r="P161" s="33" t="s">
        <v>162</v>
      </c>
      <c r="Q161" s="60">
        <v>116874379</v>
      </c>
      <c r="R161" s="61">
        <v>0</v>
      </c>
      <c r="S161" s="62">
        <f t="shared" si="2"/>
        <v>0</v>
      </c>
      <c r="T161" s="63">
        <v>41640</v>
      </c>
      <c r="U161" s="205" t="s">
        <v>171</v>
      </c>
    </row>
    <row r="162" spans="1:21" ht="75">
      <c r="A162" s="69" t="s">
        <v>191</v>
      </c>
      <c r="B162" s="66"/>
      <c r="C162" s="52">
        <v>1</v>
      </c>
      <c r="D162" s="11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11">
        <v>1</v>
      </c>
      <c r="P162" s="33" t="s">
        <v>162</v>
      </c>
      <c r="Q162" s="60">
        <v>0</v>
      </c>
      <c r="R162" s="61">
        <v>0</v>
      </c>
      <c r="S162" s="62" t="e">
        <f t="shared" si="2"/>
        <v>#DIV/0!</v>
      </c>
      <c r="T162" s="63">
        <v>41640</v>
      </c>
      <c r="U162" s="205" t="s">
        <v>171</v>
      </c>
    </row>
    <row r="163" spans="1:21" ht="45">
      <c r="A163" s="69" t="s">
        <v>192</v>
      </c>
      <c r="B163" s="66"/>
      <c r="C163" s="52">
        <v>8</v>
      </c>
      <c r="D163" s="11">
        <v>0</v>
      </c>
      <c r="E163" s="52">
        <v>0</v>
      </c>
      <c r="F163" s="52">
        <v>1</v>
      </c>
      <c r="G163" s="52">
        <v>1</v>
      </c>
      <c r="H163" s="52">
        <v>1</v>
      </c>
      <c r="I163" s="52">
        <v>1</v>
      </c>
      <c r="J163" s="52">
        <v>1</v>
      </c>
      <c r="K163" s="52">
        <v>1</v>
      </c>
      <c r="L163" s="52">
        <v>1</v>
      </c>
      <c r="M163" s="52">
        <v>1</v>
      </c>
      <c r="N163" s="52">
        <v>0</v>
      </c>
      <c r="O163" s="11">
        <v>0</v>
      </c>
      <c r="P163" s="33" t="s">
        <v>162</v>
      </c>
      <c r="Q163" s="60">
        <v>0</v>
      </c>
      <c r="R163" s="61">
        <v>0</v>
      </c>
      <c r="S163" s="62" t="e">
        <f t="shared" si="2"/>
        <v>#DIV/0!</v>
      </c>
      <c r="T163" s="63">
        <v>41642</v>
      </c>
      <c r="U163" s="205" t="s">
        <v>178</v>
      </c>
    </row>
    <row r="164" spans="1:21" ht="45">
      <c r="A164" s="69" t="s">
        <v>193</v>
      </c>
      <c r="B164" s="33"/>
      <c r="C164" s="52">
        <v>6</v>
      </c>
      <c r="D164" s="11">
        <v>0</v>
      </c>
      <c r="E164" s="52">
        <v>1</v>
      </c>
      <c r="F164" s="52">
        <v>0</v>
      </c>
      <c r="G164" s="52">
        <v>1</v>
      </c>
      <c r="H164" s="52">
        <v>0</v>
      </c>
      <c r="I164" s="52">
        <v>1</v>
      </c>
      <c r="J164" s="52">
        <v>0</v>
      </c>
      <c r="K164" s="52">
        <v>1</v>
      </c>
      <c r="L164" s="52">
        <v>0</v>
      </c>
      <c r="M164" s="52">
        <v>1</v>
      </c>
      <c r="N164" s="52">
        <v>0</v>
      </c>
      <c r="O164" s="11">
        <v>1</v>
      </c>
      <c r="P164" s="33" t="s">
        <v>162</v>
      </c>
      <c r="Q164" s="60">
        <v>0</v>
      </c>
      <c r="R164" s="61">
        <v>0</v>
      </c>
      <c r="S164" s="62" t="e">
        <f t="shared" si="2"/>
        <v>#DIV/0!</v>
      </c>
      <c r="T164" s="63">
        <v>41641</v>
      </c>
      <c r="U164" s="205" t="s">
        <v>171</v>
      </c>
    </row>
    <row r="165" spans="1:21" ht="15">
      <c r="A165" s="351" t="s">
        <v>194</v>
      </c>
      <c r="B165" s="352"/>
      <c r="C165" s="352"/>
      <c r="D165" s="352"/>
      <c r="E165" s="352"/>
      <c r="F165" s="352"/>
      <c r="G165" s="352"/>
      <c r="H165" s="352"/>
      <c r="I165" s="352"/>
      <c r="J165" s="352"/>
      <c r="K165" s="352"/>
      <c r="L165" s="352"/>
      <c r="M165" s="352"/>
      <c r="N165" s="352"/>
      <c r="O165" s="352"/>
      <c r="P165" s="352"/>
      <c r="Q165" s="50">
        <f>SUM(Q139:Q164)</f>
        <v>233074379</v>
      </c>
      <c r="R165" s="50">
        <f>SUM(R93:R163)</f>
        <v>0</v>
      </c>
      <c r="S165" s="38">
        <f>R165/Q165</f>
        <v>0</v>
      </c>
      <c r="T165" s="51"/>
      <c r="U165" s="204"/>
    </row>
    <row r="166" spans="1:21" ht="15">
      <c r="A166" s="434" t="s">
        <v>195</v>
      </c>
      <c r="B166" s="435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5"/>
      <c r="U166" s="436"/>
    </row>
    <row r="167" spans="1:21" ht="15" customHeight="1">
      <c r="A167" s="368" t="s">
        <v>196</v>
      </c>
      <c r="B167" s="369" t="s">
        <v>5</v>
      </c>
      <c r="C167" s="369" t="s">
        <v>6</v>
      </c>
      <c r="D167" s="369" t="s">
        <v>7</v>
      </c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 t="s">
        <v>8</v>
      </c>
      <c r="Q167" s="359" t="s">
        <v>9</v>
      </c>
      <c r="R167" s="359" t="s">
        <v>10</v>
      </c>
      <c r="S167" s="359" t="s">
        <v>11</v>
      </c>
      <c r="T167" s="360" t="s">
        <v>12</v>
      </c>
      <c r="U167" s="361" t="s">
        <v>13</v>
      </c>
    </row>
    <row r="168" spans="1:21" ht="14.25">
      <c r="A168" s="368"/>
      <c r="B168" s="369"/>
      <c r="C168" s="369"/>
      <c r="D168" s="52" t="s">
        <v>15</v>
      </c>
      <c r="E168" s="52" t="s">
        <v>16</v>
      </c>
      <c r="F168" s="52" t="s">
        <v>17</v>
      </c>
      <c r="G168" s="52" t="s">
        <v>18</v>
      </c>
      <c r="H168" s="52" t="s">
        <v>19</v>
      </c>
      <c r="I168" s="52" t="s">
        <v>20</v>
      </c>
      <c r="J168" s="52" t="s">
        <v>21</v>
      </c>
      <c r="K168" s="52" t="s">
        <v>22</v>
      </c>
      <c r="L168" s="52" t="s">
        <v>23</v>
      </c>
      <c r="M168" s="52" t="s">
        <v>24</v>
      </c>
      <c r="N168" s="52" t="s">
        <v>25</v>
      </c>
      <c r="O168" s="53" t="s">
        <v>26</v>
      </c>
      <c r="P168" s="369"/>
      <c r="Q168" s="359"/>
      <c r="R168" s="359"/>
      <c r="S168" s="359"/>
      <c r="T168" s="360"/>
      <c r="U168" s="361"/>
    </row>
    <row r="169" spans="1:21" ht="41.25">
      <c r="A169" s="32" t="s">
        <v>197</v>
      </c>
      <c r="B169" s="33"/>
      <c r="C169" s="52">
        <v>1</v>
      </c>
      <c r="D169" s="11">
        <v>0</v>
      </c>
      <c r="E169" s="11">
        <v>0</v>
      </c>
      <c r="F169" s="11">
        <v>0</v>
      </c>
      <c r="G169" s="52">
        <v>0</v>
      </c>
      <c r="H169" s="11">
        <v>0</v>
      </c>
      <c r="I169" s="11">
        <v>0</v>
      </c>
      <c r="J169" s="11">
        <v>0</v>
      </c>
      <c r="K169" s="11">
        <v>0</v>
      </c>
      <c r="L169" s="52">
        <v>1</v>
      </c>
      <c r="M169" s="11">
        <v>0</v>
      </c>
      <c r="N169" s="11">
        <v>0</v>
      </c>
      <c r="O169" s="11">
        <v>0</v>
      </c>
      <c r="P169" s="33" t="s">
        <v>29</v>
      </c>
      <c r="Q169" s="441">
        <v>55463289</v>
      </c>
      <c r="R169" s="441">
        <v>0</v>
      </c>
      <c r="S169" s="439">
        <v>0</v>
      </c>
      <c r="T169" s="63">
        <v>41640</v>
      </c>
      <c r="U169" s="205" t="s">
        <v>171</v>
      </c>
    </row>
    <row r="170" spans="1:21" ht="41.25">
      <c r="A170" s="32" t="s">
        <v>198</v>
      </c>
      <c r="B170" s="33"/>
      <c r="C170" s="52">
        <v>12</v>
      </c>
      <c r="D170" s="52">
        <v>1</v>
      </c>
      <c r="E170" s="52">
        <v>1</v>
      </c>
      <c r="F170" s="52">
        <v>1</v>
      </c>
      <c r="G170" s="52">
        <v>1</v>
      </c>
      <c r="H170" s="52">
        <v>1</v>
      </c>
      <c r="I170" s="52">
        <v>1</v>
      </c>
      <c r="J170" s="52">
        <v>1</v>
      </c>
      <c r="K170" s="52">
        <v>1</v>
      </c>
      <c r="L170" s="52">
        <v>1</v>
      </c>
      <c r="M170" s="52">
        <v>1</v>
      </c>
      <c r="N170" s="52">
        <v>1</v>
      </c>
      <c r="O170" s="52">
        <v>1</v>
      </c>
      <c r="P170" s="33" t="s">
        <v>29</v>
      </c>
      <c r="Q170" s="441"/>
      <c r="R170" s="441"/>
      <c r="S170" s="439"/>
      <c r="T170" s="63">
        <v>41640</v>
      </c>
      <c r="U170" s="205" t="s">
        <v>171</v>
      </c>
    </row>
    <row r="171" spans="1:21" ht="41.25">
      <c r="A171" s="32" t="s">
        <v>199</v>
      </c>
      <c r="B171" s="33"/>
      <c r="C171" s="52">
        <v>12</v>
      </c>
      <c r="D171" s="52">
        <v>1</v>
      </c>
      <c r="E171" s="52">
        <v>1</v>
      </c>
      <c r="F171" s="52">
        <v>1</v>
      </c>
      <c r="G171" s="52">
        <v>1</v>
      </c>
      <c r="H171" s="52">
        <v>1</v>
      </c>
      <c r="I171" s="52">
        <v>1</v>
      </c>
      <c r="J171" s="52">
        <v>1</v>
      </c>
      <c r="K171" s="52">
        <v>1</v>
      </c>
      <c r="L171" s="52">
        <v>1</v>
      </c>
      <c r="M171" s="52">
        <v>1</v>
      </c>
      <c r="N171" s="52">
        <v>1</v>
      </c>
      <c r="O171" s="52">
        <v>1</v>
      </c>
      <c r="P171" s="33" t="s">
        <v>29</v>
      </c>
      <c r="Q171" s="441"/>
      <c r="R171" s="441"/>
      <c r="S171" s="439"/>
      <c r="T171" s="63">
        <v>41640</v>
      </c>
      <c r="U171" s="205" t="s">
        <v>171</v>
      </c>
    </row>
    <row r="172" spans="1:21" ht="41.25">
      <c r="A172" s="32" t="s">
        <v>200</v>
      </c>
      <c r="B172" s="33"/>
      <c r="C172" s="52">
        <v>12</v>
      </c>
      <c r="D172" s="52">
        <v>1</v>
      </c>
      <c r="E172" s="52">
        <v>1</v>
      </c>
      <c r="F172" s="52">
        <v>1</v>
      </c>
      <c r="G172" s="52">
        <v>1</v>
      </c>
      <c r="H172" s="52">
        <v>1</v>
      </c>
      <c r="I172" s="52">
        <v>1</v>
      </c>
      <c r="J172" s="52">
        <v>1</v>
      </c>
      <c r="K172" s="52">
        <v>1</v>
      </c>
      <c r="L172" s="52">
        <v>1</v>
      </c>
      <c r="M172" s="52">
        <v>1</v>
      </c>
      <c r="N172" s="52">
        <v>1</v>
      </c>
      <c r="O172" s="52">
        <v>1</v>
      </c>
      <c r="P172" s="33" t="s">
        <v>29</v>
      </c>
      <c r="Q172" s="441"/>
      <c r="R172" s="441"/>
      <c r="S172" s="439"/>
      <c r="T172" s="63">
        <v>41640</v>
      </c>
      <c r="U172" s="205" t="s">
        <v>171</v>
      </c>
    </row>
    <row r="173" spans="1:21" ht="69">
      <c r="A173" s="32" t="s">
        <v>201</v>
      </c>
      <c r="B173" s="33"/>
      <c r="C173" s="52">
        <v>12</v>
      </c>
      <c r="D173" s="52">
        <v>1</v>
      </c>
      <c r="E173" s="52">
        <v>1</v>
      </c>
      <c r="F173" s="52">
        <v>1</v>
      </c>
      <c r="G173" s="52">
        <v>1</v>
      </c>
      <c r="H173" s="52">
        <v>1</v>
      </c>
      <c r="I173" s="52">
        <v>1</v>
      </c>
      <c r="J173" s="52">
        <v>1</v>
      </c>
      <c r="K173" s="52">
        <v>1</v>
      </c>
      <c r="L173" s="52">
        <v>1</v>
      </c>
      <c r="M173" s="52">
        <v>1</v>
      </c>
      <c r="N173" s="52">
        <v>1</v>
      </c>
      <c r="O173" s="52">
        <v>1</v>
      </c>
      <c r="P173" s="33" t="s">
        <v>29</v>
      </c>
      <c r="Q173" s="441"/>
      <c r="R173" s="441"/>
      <c r="S173" s="439"/>
      <c r="T173" s="63">
        <v>41640</v>
      </c>
      <c r="U173" s="205" t="s">
        <v>171</v>
      </c>
    </row>
    <row r="174" spans="1:21" ht="41.25">
      <c r="A174" s="32" t="s">
        <v>202</v>
      </c>
      <c r="B174" s="33"/>
      <c r="C174" s="52">
        <v>12</v>
      </c>
      <c r="D174" s="52">
        <v>1</v>
      </c>
      <c r="E174" s="52">
        <v>1</v>
      </c>
      <c r="F174" s="52">
        <v>1</v>
      </c>
      <c r="G174" s="52">
        <v>1</v>
      </c>
      <c r="H174" s="52">
        <v>1</v>
      </c>
      <c r="I174" s="52">
        <v>1</v>
      </c>
      <c r="J174" s="52">
        <v>1</v>
      </c>
      <c r="K174" s="52">
        <v>1</v>
      </c>
      <c r="L174" s="52">
        <v>1</v>
      </c>
      <c r="M174" s="52">
        <v>1</v>
      </c>
      <c r="N174" s="52">
        <v>1</v>
      </c>
      <c r="O174" s="52">
        <v>1</v>
      </c>
      <c r="P174" s="33" t="s">
        <v>29</v>
      </c>
      <c r="Q174" s="441"/>
      <c r="R174" s="441"/>
      <c r="S174" s="439"/>
      <c r="T174" s="63">
        <v>41640</v>
      </c>
      <c r="U174" s="205" t="s">
        <v>171</v>
      </c>
    </row>
    <row r="175" spans="1:21" ht="69">
      <c r="A175" s="32" t="s">
        <v>203</v>
      </c>
      <c r="B175" s="33"/>
      <c r="C175" s="52">
        <v>12</v>
      </c>
      <c r="D175" s="52">
        <v>1</v>
      </c>
      <c r="E175" s="52">
        <v>1</v>
      </c>
      <c r="F175" s="52">
        <v>1</v>
      </c>
      <c r="G175" s="52">
        <v>1</v>
      </c>
      <c r="H175" s="52">
        <v>1</v>
      </c>
      <c r="I175" s="52">
        <v>1</v>
      </c>
      <c r="J175" s="52">
        <v>1</v>
      </c>
      <c r="K175" s="52">
        <v>1</v>
      </c>
      <c r="L175" s="52">
        <v>1</v>
      </c>
      <c r="M175" s="52">
        <v>1</v>
      </c>
      <c r="N175" s="52">
        <v>1</v>
      </c>
      <c r="O175" s="52">
        <v>1</v>
      </c>
      <c r="P175" s="33" t="s">
        <v>29</v>
      </c>
      <c r="Q175" s="441"/>
      <c r="R175" s="441"/>
      <c r="S175" s="439"/>
      <c r="T175" s="63">
        <v>41640</v>
      </c>
      <c r="U175" s="205" t="s">
        <v>171</v>
      </c>
    </row>
    <row r="176" spans="1:21" ht="41.25">
      <c r="A176" s="49" t="s">
        <v>204</v>
      </c>
      <c r="B176" s="33"/>
      <c r="C176" s="72">
        <v>1</v>
      </c>
      <c r="D176" s="11">
        <v>0</v>
      </c>
      <c r="E176" s="72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1</v>
      </c>
      <c r="L176" s="72">
        <v>0</v>
      </c>
      <c r="M176" s="11">
        <v>0</v>
      </c>
      <c r="N176" s="11">
        <v>0</v>
      </c>
      <c r="O176" s="11">
        <v>0</v>
      </c>
      <c r="P176" s="33" t="s">
        <v>29</v>
      </c>
      <c r="Q176" s="441"/>
      <c r="R176" s="441"/>
      <c r="S176" s="439"/>
      <c r="T176" s="63">
        <v>41640</v>
      </c>
      <c r="U176" s="205" t="s">
        <v>171</v>
      </c>
    </row>
    <row r="177" spans="1:21" ht="69">
      <c r="A177" s="49" t="s">
        <v>205</v>
      </c>
      <c r="B177" s="33"/>
      <c r="C177" s="72">
        <v>5</v>
      </c>
      <c r="D177" s="11">
        <v>0</v>
      </c>
      <c r="E177" s="11">
        <v>0</v>
      </c>
      <c r="F177" s="72">
        <v>1</v>
      </c>
      <c r="G177" s="72">
        <v>0</v>
      </c>
      <c r="H177" s="11">
        <v>0</v>
      </c>
      <c r="I177" s="11">
        <v>1</v>
      </c>
      <c r="J177" s="72">
        <v>0</v>
      </c>
      <c r="K177" s="72">
        <v>1</v>
      </c>
      <c r="L177" s="72">
        <v>1</v>
      </c>
      <c r="M177" s="11">
        <v>0</v>
      </c>
      <c r="N177" s="11">
        <v>1</v>
      </c>
      <c r="O177" s="11">
        <v>0</v>
      </c>
      <c r="P177" s="33" t="s">
        <v>29</v>
      </c>
      <c r="Q177" s="441"/>
      <c r="R177" s="441"/>
      <c r="S177" s="439"/>
      <c r="T177" s="63">
        <v>41640</v>
      </c>
      <c r="U177" s="205" t="s">
        <v>171</v>
      </c>
    </row>
    <row r="178" spans="1:21" ht="69">
      <c r="A178" s="49" t="s">
        <v>206</v>
      </c>
      <c r="B178" s="33"/>
      <c r="C178" s="72">
        <v>5</v>
      </c>
      <c r="D178" s="11">
        <v>0</v>
      </c>
      <c r="E178" s="72">
        <v>1</v>
      </c>
      <c r="F178" s="11">
        <v>0</v>
      </c>
      <c r="G178" s="11">
        <v>1</v>
      </c>
      <c r="H178" s="72">
        <v>0</v>
      </c>
      <c r="I178" s="11">
        <v>0</v>
      </c>
      <c r="J178" s="11">
        <v>1</v>
      </c>
      <c r="K178" s="72">
        <v>0</v>
      </c>
      <c r="L178" s="72">
        <v>0</v>
      </c>
      <c r="M178" s="11">
        <v>1</v>
      </c>
      <c r="N178" s="72">
        <v>0</v>
      </c>
      <c r="O178" s="11">
        <v>1</v>
      </c>
      <c r="P178" s="33" t="s">
        <v>29</v>
      </c>
      <c r="Q178" s="441"/>
      <c r="R178" s="441"/>
      <c r="S178" s="439"/>
      <c r="T178" s="63">
        <v>41640</v>
      </c>
      <c r="U178" s="205" t="s">
        <v>171</v>
      </c>
    </row>
    <row r="179" spans="1:21" ht="41.25">
      <c r="A179" s="49" t="s">
        <v>207</v>
      </c>
      <c r="B179" s="33"/>
      <c r="C179" s="72">
        <v>3</v>
      </c>
      <c r="D179" s="11">
        <v>3</v>
      </c>
      <c r="E179" s="72">
        <v>0</v>
      </c>
      <c r="F179" s="11">
        <v>0</v>
      </c>
      <c r="G179" s="11">
        <v>0</v>
      </c>
      <c r="H179" s="72">
        <v>0</v>
      </c>
      <c r="I179" s="11">
        <v>0</v>
      </c>
      <c r="J179" s="11">
        <v>0</v>
      </c>
      <c r="K179" s="72">
        <v>0</v>
      </c>
      <c r="L179" s="72">
        <v>0</v>
      </c>
      <c r="M179" s="11">
        <v>0</v>
      </c>
      <c r="N179" s="72">
        <v>0</v>
      </c>
      <c r="O179" s="11">
        <v>0</v>
      </c>
      <c r="P179" s="33" t="s">
        <v>29</v>
      </c>
      <c r="Q179" s="60">
        <v>79879701</v>
      </c>
      <c r="R179" s="60">
        <v>0</v>
      </c>
      <c r="S179" s="62">
        <f>R179/Q179</f>
        <v>0</v>
      </c>
      <c r="T179" s="63">
        <v>41640</v>
      </c>
      <c r="U179" s="205" t="s">
        <v>171</v>
      </c>
    </row>
    <row r="180" spans="1:21" ht="15">
      <c r="A180" s="351" t="s">
        <v>208</v>
      </c>
      <c r="B180" s="352"/>
      <c r="C180" s="352"/>
      <c r="D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73">
        <f>Q179+Q169</f>
        <v>135342990</v>
      </c>
      <c r="R180" s="73">
        <f>R179+R169</f>
        <v>0</v>
      </c>
      <c r="S180" s="38">
        <f>R180/Q180</f>
        <v>0</v>
      </c>
      <c r="T180" s="51"/>
      <c r="U180" s="204"/>
    </row>
    <row r="181" spans="1:21" ht="15">
      <c r="A181" s="434" t="s">
        <v>209</v>
      </c>
      <c r="B181" s="435"/>
      <c r="C181" s="435"/>
      <c r="D181" s="435"/>
      <c r="E181" s="435"/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6"/>
    </row>
    <row r="182" spans="1:21" ht="54.75">
      <c r="A182" s="32" t="s">
        <v>210</v>
      </c>
      <c r="B182" s="33"/>
      <c r="C182" s="52">
        <v>1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54">
        <v>1</v>
      </c>
      <c r="P182" s="33" t="s">
        <v>211</v>
      </c>
      <c r="Q182" s="440">
        <v>20000000</v>
      </c>
      <c r="R182" s="440">
        <v>0</v>
      </c>
      <c r="S182" s="439">
        <f>R182/Q182</f>
        <v>0</v>
      </c>
      <c r="T182" s="63">
        <v>41609</v>
      </c>
      <c r="U182" s="205">
        <v>41639</v>
      </c>
    </row>
    <row r="183" spans="1:21" ht="54.75">
      <c r="A183" s="32" t="s">
        <v>212</v>
      </c>
      <c r="B183" s="33"/>
      <c r="C183" s="52">
        <v>1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54">
        <v>1</v>
      </c>
      <c r="P183" s="33" t="s">
        <v>211</v>
      </c>
      <c r="Q183" s="440"/>
      <c r="R183" s="440"/>
      <c r="S183" s="439"/>
      <c r="T183" s="63">
        <v>41609</v>
      </c>
      <c r="U183" s="205">
        <v>41639</v>
      </c>
    </row>
    <row r="184" spans="1:21" ht="54.75">
      <c r="A184" s="32" t="s">
        <v>213</v>
      </c>
      <c r="B184" s="33"/>
      <c r="C184" s="52">
        <v>1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54">
        <v>1</v>
      </c>
      <c r="P184" s="33" t="s">
        <v>211</v>
      </c>
      <c r="Q184" s="440"/>
      <c r="R184" s="440"/>
      <c r="S184" s="439"/>
      <c r="T184" s="63">
        <v>41609</v>
      </c>
      <c r="U184" s="205">
        <v>41639</v>
      </c>
    </row>
    <row r="185" spans="1:21" ht="54.75">
      <c r="A185" s="32" t="s">
        <v>214</v>
      </c>
      <c r="B185" s="33"/>
      <c r="C185" s="52">
        <v>2</v>
      </c>
      <c r="D185" s="11">
        <v>2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54">
        <v>0</v>
      </c>
      <c r="P185" s="33" t="s">
        <v>211</v>
      </c>
      <c r="Q185" s="60">
        <v>58428637</v>
      </c>
      <c r="R185" s="60">
        <v>0</v>
      </c>
      <c r="S185" s="62">
        <f>R185/Q185</f>
        <v>0</v>
      </c>
      <c r="T185" s="63">
        <v>41609</v>
      </c>
      <c r="U185" s="205">
        <v>41639</v>
      </c>
    </row>
    <row r="186" spans="1:21" ht="15">
      <c r="A186" s="351" t="s">
        <v>215</v>
      </c>
      <c r="B186" s="352"/>
      <c r="C186" s="352"/>
      <c r="D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  <c r="Q186" s="73">
        <f>Q182+Q185</f>
        <v>78428637</v>
      </c>
      <c r="R186" s="73">
        <f>SUM(R182:R184)</f>
        <v>0</v>
      </c>
      <c r="S186" s="38">
        <f>R186/Q186</f>
        <v>0</v>
      </c>
      <c r="T186" s="51"/>
      <c r="U186" s="204"/>
    </row>
    <row r="187" spans="1:21" ht="15">
      <c r="A187" s="434" t="s">
        <v>216</v>
      </c>
      <c r="B187" s="435"/>
      <c r="C187" s="435"/>
      <c r="D187" s="435"/>
      <c r="E187" s="435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6"/>
    </row>
    <row r="188" spans="1:21" ht="15" customHeight="1">
      <c r="A188" s="368" t="s">
        <v>4</v>
      </c>
      <c r="B188" s="369" t="s">
        <v>5</v>
      </c>
      <c r="C188" s="369" t="s">
        <v>6</v>
      </c>
      <c r="D188" s="369" t="s">
        <v>7</v>
      </c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9"/>
      <c r="P188" s="369" t="s">
        <v>8</v>
      </c>
      <c r="Q188" s="359" t="s">
        <v>9</v>
      </c>
      <c r="R188" s="359" t="s">
        <v>10</v>
      </c>
      <c r="S188" s="359" t="s">
        <v>11</v>
      </c>
      <c r="T188" s="360" t="s">
        <v>12</v>
      </c>
      <c r="U188" s="361" t="s">
        <v>13</v>
      </c>
    </row>
    <row r="189" spans="1:21" ht="14.25">
      <c r="A189" s="368"/>
      <c r="B189" s="369"/>
      <c r="C189" s="369"/>
      <c r="D189" s="52" t="s">
        <v>15</v>
      </c>
      <c r="E189" s="52" t="s">
        <v>16</v>
      </c>
      <c r="F189" s="52" t="s">
        <v>17</v>
      </c>
      <c r="G189" s="52" t="s">
        <v>18</v>
      </c>
      <c r="H189" s="52" t="s">
        <v>19</v>
      </c>
      <c r="I189" s="52" t="s">
        <v>20</v>
      </c>
      <c r="J189" s="52" t="s">
        <v>21</v>
      </c>
      <c r="K189" s="52" t="s">
        <v>22</v>
      </c>
      <c r="L189" s="52" t="s">
        <v>23</v>
      </c>
      <c r="M189" s="52" t="s">
        <v>24</v>
      </c>
      <c r="N189" s="52" t="s">
        <v>25</v>
      </c>
      <c r="O189" s="53" t="s">
        <v>26</v>
      </c>
      <c r="P189" s="369"/>
      <c r="Q189" s="359"/>
      <c r="R189" s="359"/>
      <c r="S189" s="359"/>
      <c r="T189" s="360"/>
      <c r="U189" s="361"/>
    </row>
    <row r="190" spans="1:21" ht="15">
      <c r="A190" s="74" t="s">
        <v>217</v>
      </c>
      <c r="B190" s="52"/>
      <c r="C190" s="34">
        <v>22</v>
      </c>
      <c r="D190" s="27"/>
      <c r="E190" s="27"/>
      <c r="F190" s="27"/>
      <c r="G190" s="34"/>
      <c r="H190" s="27"/>
      <c r="I190" s="27"/>
      <c r="J190" s="27"/>
      <c r="K190" s="27"/>
      <c r="L190" s="27"/>
      <c r="M190" s="27"/>
      <c r="N190" s="27"/>
      <c r="O190" s="27"/>
      <c r="P190" s="34"/>
      <c r="Q190" s="76">
        <v>10000000</v>
      </c>
      <c r="R190" s="77">
        <v>0</v>
      </c>
      <c r="S190" s="78">
        <f aca="true" t="shared" si="3" ref="S190:S224">R190/Q190</f>
        <v>0</v>
      </c>
      <c r="T190" s="79"/>
      <c r="U190" s="206"/>
    </row>
    <row r="191" spans="1:21" ht="120">
      <c r="A191" s="69" t="s">
        <v>218</v>
      </c>
      <c r="B191" s="67"/>
      <c r="C191" s="52">
        <v>5</v>
      </c>
      <c r="D191" s="11">
        <v>0</v>
      </c>
      <c r="E191" s="11">
        <v>1</v>
      </c>
      <c r="F191" s="11">
        <v>0</v>
      </c>
      <c r="G191" s="52">
        <v>1</v>
      </c>
      <c r="H191" s="11">
        <v>0</v>
      </c>
      <c r="I191" s="11">
        <v>1</v>
      </c>
      <c r="J191" s="11">
        <v>0</v>
      </c>
      <c r="K191" s="11">
        <v>1</v>
      </c>
      <c r="L191" s="11">
        <v>0</v>
      </c>
      <c r="M191" s="11">
        <v>1</v>
      </c>
      <c r="N191" s="11">
        <v>0</v>
      </c>
      <c r="O191" s="11">
        <v>0</v>
      </c>
      <c r="P191" s="70" t="s">
        <v>162</v>
      </c>
      <c r="Q191" s="60">
        <v>0</v>
      </c>
      <c r="R191" s="60">
        <v>0</v>
      </c>
      <c r="S191" s="62" t="e">
        <f t="shared" si="3"/>
        <v>#DIV/0!</v>
      </c>
      <c r="T191" s="80">
        <v>41640</v>
      </c>
      <c r="U191" s="207" t="s">
        <v>178</v>
      </c>
    </row>
    <row r="192" spans="1:21" ht="141.75" customHeight="1">
      <c r="A192" s="69" t="s">
        <v>219</v>
      </c>
      <c r="B192" s="67"/>
      <c r="C192" s="52">
        <v>7</v>
      </c>
      <c r="D192" s="11">
        <v>0</v>
      </c>
      <c r="E192" s="11">
        <v>0</v>
      </c>
      <c r="F192" s="11">
        <v>1</v>
      </c>
      <c r="G192" s="52">
        <v>1</v>
      </c>
      <c r="H192" s="11">
        <v>1</v>
      </c>
      <c r="I192" s="11">
        <v>1</v>
      </c>
      <c r="J192" s="11">
        <v>1</v>
      </c>
      <c r="K192" s="11">
        <v>1</v>
      </c>
      <c r="L192" s="11">
        <v>1</v>
      </c>
      <c r="M192" s="11">
        <v>0</v>
      </c>
      <c r="N192" s="11">
        <v>0</v>
      </c>
      <c r="O192" s="11">
        <v>0</v>
      </c>
      <c r="P192" s="70" t="s">
        <v>162</v>
      </c>
      <c r="Q192" s="60">
        <v>0</v>
      </c>
      <c r="R192" s="60">
        <v>0</v>
      </c>
      <c r="S192" s="62" t="e">
        <f t="shared" si="3"/>
        <v>#DIV/0!</v>
      </c>
      <c r="T192" s="80">
        <v>41642</v>
      </c>
      <c r="U192" s="207" t="s">
        <v>176</v>
      </c>
    </row>
    <row r="193" spans="1:21" ht="85.5" customHeight="1">
      <c r="A193" s="69" t="s">
        <v>220</v>
      </c>
      <c r="B193" s="66"/>
      <c r="C193" s="52">
        <v>4</v>
      </c>
      <c r="D193" s="11">
        <v>0</v>
      </c>
      <c r="E193" s="11">
        <v>0</v>
      </c>
      <c r="F193" s="11">
        <v>1</v>
      </c>
      <c r="G193" s="52">
        <v>0</v>
      </c>
      <c r="H193" s="11">
        <v>0</v>
      </c>
      <c r="I193" s="11">
        <v>1</v>
      </c>
      <c r="J193" s="11">
        <v>0</v>
      </c>
      <c r="K193" s="11">
        <v>0</v>
      </c>
      <c r="L193" s="11">
        <v>1</v>
      </c>
      <c r="M193" s="11">
        <v>0</v>
      </c>
      <c r="N193" s="11">
        <v>0</v>
      </c>
      <c r="O193" s="11">
        <v>1</v>
      </c>
      <c r="P193" s="70" t="s">
        <v>162</v>
      </c>
      <c r="Q193" s="60">
        <v>0</v>
      </c>
      <c r="R193" s="60">
        <v>0</v>
      </c>
      <c r="S193" s="62" t="e">
        <f t="shared" si="3"/>
        <v>#DIV/0!</v>
      </c>
      <c r="T193" s="80">
        <v>41642</v>
      </c>
      <c r="U193" s="207" t="s">
        <v>171</v>
      </c>
    </row>
    <row r="194" spans="1:21" ht="75">
      <c r="A194" s="69" t="s">
        <v>221</v>
      </c>
      <c r="B194" s="67"/>
      <c r="C194" s="52">
        <v>6</v>
      </c>
      <c r="D194" s="11">
        <v>0</v>
      </c>
      <c r="E194" s="11">
        <v>0</v>
      </c>
      <c r="F194" s="11">
        <v>1</v>
      </c>
      <c r="G194" s="52">
        <v>1</v>
      </c>
      <c r="H194" s="11">
        <v>1</v>
      </c>
      <c r="I194" s="11">
        <v>1</v>
      </c>
      <c r="J194" s="11">
        <v>1</v>
      </c>
      <c r="K194" s="11">
        <v>1</v>
      </c>
      <c r="L194" s="11">
        <v>0</v>
      </c>
      <c r="M194" s="11">
        <v>0</v>
      </c>
      <c r="N194" s="11">
        <v>0</v>
      </c>
      <c r="O194" s="11">
        <v>0</v>
      </c>
      <c r="P194" s="70" t="s">
        <v>162</v>
      </c>
      <c r="Q194" s="60">
        <v>0</v>
      </c>
      <c r="R194" s="60">
        <v>0</v>
      </c>
      <c r="S194" s="62" t="e">
        <f t="shared" si="3"/>
        <v>#DIV/0!</v>
      </c>
      <c r="T194" s="80">
        <v>41642</v>
      </c>
      <c r="U194" s="207" t="s">
        <v>178</v>
      </c>
    </row>
    <row r="195" spans="1:21" ht="30">
      <c r="A195" s="74" t="s">
        <v>222</v>
      </c>
      <c r="B195" s="81"/>
      <c r="C195" s="34">
        <v>2</v>
      </c>
      <c r="D195" s="27"/>
      <c r="E195" s="27"/>
      <c r="F195" s="27"/>
      <c r="G195" s="34"/>
      <c r="H195" s="27"/>
      <c r="I195" s="27"/>
      <c r="J195" s="27"/>
      <c r="K195" s="27"/>
      <c r="L195" s="27"/>
      <c r="M195" s="27"/>
      <c r="N195" s="27"/>
      <c r="O195" s="27"/>
      <c r="P195" s="34" t="s">
        <v>162</v>
      </c>
      <c r="Q195" s="77">
        <v>3000000</v>
      </c>
      <c r="R195" s="77">
        <v>0</v>
      </c>
      <c r="S195" s="78">
        <f t="shared" si="3"/>
        <v>0</v>
      </c>
      <c r="T195" s="79"/>
      <c r="U195" s="206"/>
    </row>
    <row r="196" spans="1:21" ht="106.5" customHeight="1">
      <c r="A196" s="69" t="s">
        <v>223</v>
      </c>
      <c r="B196" s="66"/>
      <c r="C196" s="52">
        <v>1</v>
      </c>
      <c r="D196" s="11">
        <v>0</v>
      </c>
      <c r="E196" s="11">
        <v>0</v>
      </c>
      <c r="F196" s="11">
        <v>0</v>
      </c>
      <c r="G196" s="52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</v>
      </c>
      <c r="O196" s="11">
        <v>0</v>
      </c>
      <c r="P196" s="70" t="s">
        <v>162</v>
      </c>
      <c r="Q196" s="60">
        <v>2000000</v>
      </c>
      <c r="R196" s="60">
        <v>0</v>
      </c>
      <c r="S196" s="62">
        <f t="shared" si="3"/>
        <v>0</v>
      </c>
      <c r="T196" s="80">
        <v>41640</v>
      </c>
      <c r="U196" s="207" t="s">
        <v>163</v>
      </c>
    </row>
    <row r="197" spans="1:21" ht="80.25" customHeight="1">
      <c r="A197" s="69" t="s">
        <v>224</v>
      </c>
      <c r="B197" s="66"/>
      <c r="C197" s="52">
        <v>1</v>
      </c>
      <c r="D197" s="11">
        <v>0</v>
      </c>
      <c r="E197" s="11">
        <v>0</v>
      </c>
      <c r="F197" s="11">
        <v>0</v>
      </c>
      <c r="G197" s="52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</v>
      </c>
      <c r="N197" s="11">
        <v>0</v>
      </c>
      <c r="O197" s="11">
        <v>0</v>
      </c>
      <c r="P197" s="70" t="s">
        <v>162</v>
      </c>
      <c r="Q197" s="60">
        <v>1000000</v>
      </c>
      <c r="R197" s="60">
        <v>0</v>
      </c>
      <c r="S197" s="62">
        <f t="shared" si="3"/>
        <v>0</v>
      </c>
      <c r="T197" s="80">
        <v>41640</v>
      </c>
      <c r="U197" s="207" t="s">
        <v>178</v>
      </c>
    </row>
    <row r="198" spans="1:21" ht="84" customHeight="1">
      <c r="A198" s="74" t="s">
        <v>225</v>
      </c>
      <c r="B198" s="82"/>
      <c r="C198" s="34">
        <v>12</v>
      </c>
      <c r="D198" s="27"/>
      <c r="E198" s="27"/>
      <c r="F198" s="27"/>
      <c r="G198" s="34"/>
      <c r="H198" s="27"/>
      <c r="I198" s="27"/>
      <c r="J198" s="27"/>
      <c r="K198" s="27"/>
      <c r="L198" s="27"/>
      <c r="M198" s="27"/>
      <c r="N198" s="27"/>
      <c r="O198" s="27"/>
      <c r="P198" s="34" t="s">
        <v>162</v>
      </c>
      <c r="Q198" s="77">
        <v>7000000</v>
      </c>
      <c r="R198" s="77">
        <v>0</v>
      </c>
      <c r="S198" s="78">
        <f t="shared" si="3"/>
        <v>0</v>
      </c>
      <c r="T198" s="79"/>
      <c r="U198" s="206"/>
    </row>
    <row r="199" spans="1:21" ht="102" customHeight="1">
      <c r="A199" s="69" t="s">
        <v>226</v>
      </c>
      <c r="B199" s="65"/>
      <c r="C199" s="52">
        <v>4</v>
      </c>
      <c r="D199" s="11">
        <v>0</v>
      </c>
      <c r="E199" s="11">
        <v>0</v>
      </c>
      <c r="F199" s="11">
        <v>1</v>
      </c>
      <c r="G199" s="52">
        <v>0</v>
      </c>
      <c r="H199" s="11">
        <v>0</v>
      </c>
      <c r="I199" s="11">
        <v>1</v>
      </c>
      <c r="J199" s="11">
        <v>0</v>
      </c>
      <c r="K199" s="11">
        <v>0</v>
      </c>
      <c r="L199" s="11">
        <v>1</v>
      </c>
      <c r="M199" s="11">
        <v>0</v>
      </c>
      <c r="N199" s="11">
        <v>0</v>
      </c>
      <c r="O199" s="11">
        <v>1</v>
      </c>
      <c r="P199" s="70" t="s">
        <v>162</v>
      </c>
      <c r="Q199" s="60">
        <v>2000000</v>
      </c>
      <c r="R199" s="60">
        <v>0</v>
      </c>
      <c r="S199" s="62">
        <f t="shared" si="3"/>
        <v>0</v>
      </c>
      <c r="T199" s="80">
        <v>41642</v>
      </c>
      <c r="U199" s="207" t="s">
        <v>171</v>
      </c>
    </row>
    <row r="200" spans="1:21" ht="115.5" customHeight="1">
      <c r="A200" s="69" t="s">
        <v>227</v>
      </c>
      <c r="B200" s="65"/>
      <c r="C200" s="52">
        <v>1</v>
      </c>
      <c r="D200" s="11">
        <v>0</v>
      </c>
      <c r="E200" s="11">
        <v>0</v>
      </c>
      <c r="F200" s="11">
        <v>0</v>
      </c>
      <c r="G200" s="52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1</v>
      </c>
      <c r="O200" s="11">
        <v>0</v>
      </c>
      <c r="P200" s="70" t="s">
        <v>162</v>
      </c>
      <c r="Q200" s="60">
        <v>0</v>
      </c>
      <c r="R200" s="60">
        <v>0</v>
      </c>
      <c r="S200" s="62" t="e">
        <f t="shared" si="3"/>
        <v>#DIV/0!</v>
      </c>
      <c r="T200" s="80">
        <v>41640</v>
      </c>
      <c r="U200" s="207" t="s">
        <v>163</v>
      </c>
    </row>
    <row r="201" spans="1:21" ht="108.75" customHeight="1">
      <c r="A201" s="69" t="s">
        <v>228</v>
      </c>
      <c r="B201" s="65"/>
      <c r="C201" s="52">
        <v>1</v>
      </c>
      <c r="D201" s="11">
        <v>0</v>
      </c>
      <c r="E201" s="11">
        <v>0</v>
      </c>
      <c r="F201" s="11">
        <v>0</v>
      </c>
      <c r="G201" s="52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1</v>
      </c>
      <c r="O201" s="11">
        <v>0</v>
      </c>
      <c r="P201" s="70" t="s">
        <v>162</v>
      </c>
      <c r="Q201" s="60">
        <v>5000000</v>
      </c>
      <c r="R201" s="60">
        <v>0</v>
      </c>
      <c r="S201" s="62">
        <f t="shared" si="3"/>
        <v>0</v>
      </c>
      <c r="T201" s="80">
        <v>41640</v>
      </c>
      <c r="U201" s="207" t="s">
        <v>163</v>
      </c>
    </row>
    <row r="202" spans="1:21" ht="122.25" customHeight="1">
      <c r="A202" s="69" t="s">
        <v>229</v>
      </c>
      <c r="B202" s="67"/>
      <c r="C202" s="52">
        <v>6</v>
      </c>
      <c r="D202" s="11">
        <v>0</v>
      </c>
      <c r="E202" s="11">
        <v>1</v>
      </c>
      <c r="F202" s="11">
        <v>0</v>
      </c>
      <c r="G202" s="52">
        <v>1</v>
      </c>
      <c r="H202" s="11">
        <v>0</v>
      </c>
      <c r="I202" s="11">
        <v>1</v>
      </c>
      <c r="J202" s="11">
        <v>0</v>
      </c>
      <c r="K202" s="11">
        <v>1</v>
      </c>
      <c r="L202" s="11">
        <v>0</v>
      </c>
      <c r="M202" s="11">
        <v>1</v>
      </c>
      <c r="N202" s="11">
        <v>0</v>
      </c>
      <c r="O202" s="11">
        <v>1</v>
      </c>
      <c r="P202" s="70" t="s">
        <v>162</v>
      </c>
      <c r="Q202" s="60">
        <v>0</v>
      </c>
      <c r="R202" s="60">
        <v>0</v>
      </c>
      <c r="S202" s="62" t="e">
        <f t="shared" si="3"/>
        <v>#DIV/0!</v>
      </c>
      <c r="T202" s="80">
        <v>41641</v>
      </c>
      <c r="U202" s="207" t="s">
        <v>171</v>
      </c>
    </row>
    <row r="203" spans="1:21" ht="97.5" customHeight="1">
      <c r="A203" s="74" t="s">
        <v>230</v>
      </c>
      <c r="B203" s="82"/>
      <c r="C203" s="34">
        <v>14</v>
      </c>
      <c r="D203" s="27"/>
      <c r="E203" s="27"/>
      <c r="F203" s="27"/>
      <c r="G203" s="34"/>
      <c r="H203" s="27"/>
      <c r="I203" s="27"/>
      <c r="J203" s="27"/>
      <c r="K203" s="27"/>
      <c r="L203" s="27"/>
      <c r="M203" s="27"/>
      <c r="N203" s="27"/>
      <c r="O203" s="27"/>
      <c r="P203" s="34" t="s">
        <v>162</v>
      </c>
      <c r="Q203" s="77">
        <v>0</v>
      </c>
      <c r="R203" s="77">
        <v>0</v>
      </c>
      <c r="S203" s="78" t="e">
        <f t="shared" si="3"/>
        <v>#DIV/0!</v>
      </c>
      <c r="T203" s="79"/>
      <c r="U203" s="206"/>
    </row>
    <row r="204" spans="1:21" ht="63" customHeight="1">
      <c r="A204" s="69" t="s">
        <v>231</v>
      </c>
      <c r="B204" s="66"/>
      <c r="C204" s="52">
        <v>1</v>
      </c>
      <c r="D204" s="11">
        <v>0</v>
      </c>
      <c r="E204" s="11">
        <v>0</v>
      </c>
      <c r="F204" s="11">
        <v>0</v>
      </c>
      <c r="G204" s="52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1</v>
      </c>
      <c r="P204" s="70" t="s">
        <v>162</v>
      </c>
      <c r="Q204" s="60">
        <v>5000000</v>
      </c>
      <c r="R204" s="60">
        <v>0</v>
      </c>
      <c r="S204" s="62">
        <f t="shared" si="3"/>
        <v>0</v>
      </c>
      <c r="T204" s="80">
        <v>41640</v>
      </c>
      <c r="U204" s="207" t="s">
        <v>171</v>
      </c>
    </row>
    <row r="205" spans="1:21" ht="62.25" customHeight="1">
      <c r="A205" s="69" t="s">
        <v>232</v>
      </c>
      <c r="B205" s="66"/>
      <c r="C205" s="52">
        <v>1</v>
      </c>
      <c r="D205" s="11">
        <v>0</v>
      </c>
      <c r="E205" s="11">
        <v>0</v>
      </c>
      <c r="F205" s="11">
        <v>0</v>
      </c>
      <c r="G205" s="52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</v>
      </c>
      <c r="O205" s="11">
        <v>0</v>
      </c>
      <c r="P205" s="70" t="s">
        <v>162</v>
      </c>
      <c r="Q205" s="60">
        <v>0</v>
      </c>
      <c r="R205" s="60">
        <v>0</v>
      </c>
      <c r="S205" s="62" t="e">
        <f t="shared" si="3"/>
        <v>#DIV/0!</v>
      </c>
      <c r="T205" s="80">
        <v>41640</v>
      </c>
      <c r="U205" s="207" t="s">
        <v>163</v>
      </c>
    </row>
    <row r="206" spans="1:21" ht="105">
      <c r="A206" s="69" t="s">
        <v>233</v>
      </c>
      <c r="B206" s="66"/>
      <c r="C206" s="52">
        <v>4</v>
      </c>
      <c r="D206" s="11">
        <v>0</v>
      </c>
      <c r="E206" s="11">
        <v>0</v>
      </c>
      <c r="F206" s="11">
        <v>1</v>
      </c>
      <c r="G206" s="52">
        <v>0</v>
      </c>
      <c r="H206" s="11">
        <v>0</v>
      </c>
      <c r="I206" s="11">
        <v>1</v>
      </c>
      <c r="J206" s="11">
        <v>0</v>
      </c>
      <c r="K206" s="11">
        <v>0</v>
      </c>
      <c r="L206" s="11">
        <v>1</v>
      </c>
      <c r="M206" s="11">
        <v>0</v>
      </c>
      <c r="N206" s="11">
        <v>0</v>
      </c>
      <c r="O206" s="11">
        <v>1</v>
      </c>
      <c r="P206" s="70" t="s">
        <v>162</v>
      </c>
      <c r="Q206" s="60">
        <v>100000</v>
      </c>
      <c r="R206" s="60">
        <v>0</v>
      </c>
      <c r="S206" s="62">
        <f t="shared" si="3"/>
        <v>0</v>
      </c>
      <c r="T206" s="80">
        <v>41642</v>
      </c>
      <c r="U206" s="207" t="s">
        <v>171</v>
      </c>
    </row>
    <row r="207" spans="1:21" ht="109.5" customHeight="1">
      <c r="A207" s="86" t="s">
        <v>234</v>
      </c>
      <c r="B207" s="66"/>
      <c r="C207" s="83">
        <v>4</v>
      </c>
      <c r="D207" s="11">
        <v>0</v>
      </c>
      <c r="E207" s="11">
        <v>0</v>
      </c>
      <c r="F207" s="11">
        <v>1</v>
      </c>
      <c r="G207" s="52">
        <v>0</v>
      </c>
      <c r="H207" s="11">
        <v>0</v>
      </c>
      <c r="I207" s="11">
        <v>1</v>
      </c>
      <c r="J207" s="11">
        <v>0</v>
      </c>
      <c r="K207" s="11">
        <v>0</v>
      </c>
      <c r="L207" s="11">
        <v>1</v>
      </c>
      <c r="M207" s="11">
        <v>0</v>
      </c>
      <c r="N207" s="11">
        <v>0</v>
      </c>
      <c r="O207" s="11">
        <v>1</v>
      </c>
      <c r="P207" s="70" t="s">
        <v>162</v>
      </c>
      <c r="Q207" s="60">
        <v>100000</v>
      </c>
      <c r="R207" s="60">
        <v>0</v>
      </c>
      <c r="S207" s="62">
        <f t="shared" si="3"/>
        <v>0</v>
      </c>
      <c r="T207" s="80">
        <v>41642</v>
      </c>
      <c r="U207" s="207" t="s">
        <v>171</v>
      </c>
    </row>
    <row r="208" spans="1:21" ht="109.5" customHeight="1">
      <c r="A208" s="86" t="s">
        <v>235</v>
      </c>
      <c r="B208" s="66"/>
      <c r="C208" s="83">
        <v>2</v>
      </c>
      <c r="D208" s="11">
        <v>0</v>
      </c>
      <c r="E208" s="11">
        <v>0</v>
      </c>
      <c r="F208" s="11">
        <v>0</v>
      </c>
      <c r="G208" s="52">
        <v>0</v>
      </c>
      <c r="H208" s="11">
        <v>1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</v>
      </c>
      <c r="O208" s="11">
        <v>0</v>
      </c>
      <c r="P208" s="70" t="s">
        <v>162</v>
      </c>
      <c r="Q208" s="60">
        <v>1500000</v>
      </c>
      <c r="R208" s="60">
        <v>0</v>
      </c>
      <c r="S208" s="62">
        <f t="shared" si="3"/>
        <v>0</v>
      </c>
      <c r="T208" s="80">
        <v>42374</v>
      </c>
      <c r="U208" s="207" t="s">
        <v>163</v>
      </c>
    </row>
    <row r="209" spans="1:21" ht="107.25" customHeight="1">
      <c r="A209" s="86" t="s">
        <v>236</v>
      </c>
      <c r="B209" s="67"/>
      <c r="C209" s="83">
        <v>1</v>
      </c>
      <c r="D209" s="11">
        <v>0</v>
      </c>
      <c r="E209" s="11">
        <v>0</v>
      </c>
      <c r="F209" s="11">
        <v>0</v>
      </c>
      <c r="G209" s="52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1</v>
      </c>
      <c r="P209" s="70" t="s">
        <v>162</v>
      </c>
      <c r="Q209" s="60">
        <v>1500000</v>
      </c>
      <c r="R209" s="60">
        <v>0</v>
      </c>
      <c r="S209" s="62">
        <f t="shared" si="3"/>
        <v>0</v>
      </c>
      <c r="T209" s="80">
        <v>41640</v>
      </c>
      <c r="U209" s="207" t="s">
        <v>171</v>
      </c>
    </row>
    <row r="210" spans="1:21" ht="107.25" customHeight="1">
      <c r="A210" s="196" t="s">
        <v>237</v>
      </c>
      <c r="B210" s="84"/>
      <c r="C210" s="85">
        <v>19</v>
      </c>
      <c r="D210" s="27"/>
      <c r="E210" s="27"/>
      <c r="F210" s="27"/>
      <c r="G210" s="34"/>
      <c r="H210" s="27"/>
      <c r="I210" s="27"/>
      <c r="J210" s="27"/>
      <c r="K210" s="27"/>
      <c r="L210" s="27"/>
      <c r="M210" s="27"/>
      <c r="N210" s="27"/>
      <c r="O210" s="27"/>
      <c r="P210" s="34" t="s">
        <v>162</v>
      </c>
      <c r="Q210" s="77">
        <v>0</v>
      </c>
      <c r="R210" s="77">
        <v>0</v>
      </c>
      <c r="S210" s="78" t="e">
        <f t="shared" si="3"/>
        <v>#DIV/0!</v>
      </c>
      <c r="T210" s="79"/>
      <c r="U210" s="206"/>
    </row>
    <row r="211" spans="1:21" ht="46.5" customHeight="1">
      <c r="A211" s="86" t="s">
        <v>238</v>
      </c>
      <c r="B211" s="67"/>
      <c r="C211" s="83">
        <v>1</v>
      </c>
      <c r="D211" s="11">
        <v>0</v>
      </c>
      <c r="E211" s="11">
        <v>0</v>
      </c>
      <c r="F211" s="11">
        <v>0</v>
      </c>
      <c r="G211" s="52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1</v>
      </c>
      <c r="M211" s="11">
        <v>0</v>
      </c>
      <c r="N211" s="11">
        <v>0</v>
      </c>
      <c r="O211" s="11">
        <v>0</v>
      </c>
      <c r="P211" s="70" t="s">
        <v>162</v>
      </c>
      <c r="Q211" s="60">
        <v>0</v>
      </c>
      <c r="R211" s="60">
        <v>0</v>
      </c>
      <c r="S211" s="62" t="e">
        <f t="shared" si="3"/>
        <v>#DIV/0!</v>
      </c>
      <c r="T211" s="80">
        <v>41643</v>
      </c>
      <c r="U211" s="207" t="s">
        <v>239</v>
      </c>
    </row>
    <row r="212" spans="1:21" ht="100.5" customHeight="1">
      <c r="A212" s="86" t="s">
        <v>240</v>
      </c>
      <c r="B212" s="67"/>
      <c r="C212" s="83">
        <v>1</v>
      </c>
      <c r="D212" s="11">
        <v>0</v>
      </c>
      <c r="E212" s="11">
        <v>0</v>
      </c>
      <c r="F212" s="11">
        <v>0</v>
      </c>
      <c r="G212" s="52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1</v>
      </c>
      <c r="O212" s="11">
        <v>0</v>
      </c>
      <c r="P212" s="70" t="s">
        <v>162</v>
      </c>
      <c r="Q212" s="60">
        <v>0</v>
      </c>
      <c r="R212" s="60">
        <v>0</v>
      </c>
      <c r="S212" s="62" t="e">
        <f t="shared" si="3"/>
        <v>#DIV/0!</v>
      </c>
      <c r="T212" s="80">
        <v>41643</v>
      </c>
      <c r="U212" s="207" t="s">
        <v>163</v>
      </c>
    </row>
    <row r="213" spans="1:21" ht="100.5" customHeight="1">
      <c r="A213" s="86" t="s">
        <v>241</v>
      </c>
      <c r="B213" s="67"/>
      <c r="C213" s="83">
        <v>7</v>
      </c>
      <c r="D213" s="11">
        <v>0</v>
      </c>
      <c r="E213" s="11">
        <v>1</v>
      </c>
      <c r="F213" s="11">
        <v>1</v>
      </c>
      <c r="G213" s="52">
        <v>1</v>
      </c>
      <c r="H213" s="11">
        <v>0</v>
      </c>
      <c r="I213" s="11">
        <v>1</v>
      </c>
      <c r="J213" s="11">
        <v>0</v>
      </c>
      <c r="K213" s="11">
        <v>1</v>
      </c>
      <c r="L213" s="11">
        <v>0</v>
      </c>
      <c r="M213" s="11">
        <v>1</v>
      </c>
      <c r="N213" s="11">
        <v>1</v>
      </c>
      <c r="O213" s="11">
        <v>0</v>
      </c>
      <c r="P213" s="70" t="s">
        <v>162</v>
      </c>
      <c r="Q213" s="60">
        <v>0</v>
      </c>
      <c r="R213" s="60">
        <v>0</v>
      </c>
      <c r="S213" s="62" t="e">
        <f t="shared" si="3"/>
        <v>#DIV/0!</v>
      </c>
      <c r="T213" s="80">
        <v>41641</v>
      </c>
      <c r="U213" s="207" t="s">
        <v>163</v>
      </c>
    </row>
    <row r="214" spans="1:21" ht="105" customHeight="1">
      <c r="A214" s="86" t="s">
        <v>242</v>
      </c>
      <c r="B214" s="65"/>
      <c r="C214" s="83">
        <v>1</v>
      </c>
      <c r="D214" s="11">
        <v>0</v>
      </c>
      <c r="E214" s="11">
        <v>0</v>
      </c>
      <c r="F214" s="11">
        <v>0</v>
      </c>
      <c r="G214" s="52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1</v>
      </c>
      <c r="O214" s="11">
        <v>0</v>
      </c>
      <c r="P214" s="70" t="s">
        <v>162</v>
      </c>
      <c r="Q214" s="60">
        <v>0</v>
      </c>
      <c r="R214" s="60">
        <v>0</v>
      </c>
      <c r="S214" s="62" t="e">
        <f t="shared" si="3"/>
        <v>#DIV/0!</v>
      </c>
      <c r="T214" s="80">
        <v>41650</v>
      </c>
      <c r="U214" s="207">
        <v>41650</v>
      </c>
    </row>
    <row r="215" spans="1:21" ht="64.5" customHeight="1">
      <c r="A215" s="86" t="s">
        <v>243</v>
      </c>
      <c r="B215" s="66"/>
      <c r="C215" s="83">
        <v>4</v>
      </c>
      <c r="D215" s="11">
        <v>0</v>
      </c>
      <c r="E215" s="11">
        <v>0</v>
      </c>
      <c r="F215" s="11">
        <v>1</v>
      </c>
      <c r="G215" s="52">
        <v>0</v>
      </c>
      <c r="H215" s="11">
        <v>0</v>
      </c>
      <c r="I215" s="11">
        <v>1</v>
      </c>
      <c r="J215" s="11">
        <v>0</v>
      </c>
      <c r="K215" s="11">
        <v>0</v>
      </c>
      <c r="L215" s="11">
        <v>1</v>
      </c>
      <c r="M215" s="11">
        <v>0</v>
      </c>
      <c r="N215" s="11">
        <v>0</v>
      </c>
      <c r="O215" s="11">
        <v>1</v>
      </c>
      <c r="P215" s="70" t="s">
        <v>162</v>
      </c>
      <c r="Q215" s="60">
        <v>0</v>
      </c>
      <c r="R215" s="60">
        <v>0</v>
      </c>
      <c r="S215" s="62" t="e">
        <f t="shared" si="3"/>
        <v>#DIV/0!</v>
      </c>
      <c r="T215" s="80">
        <v>41642</v>
      </c>
      <c r="U215" s="207" t="s">
        <v>171</v>
      </c>
    </row>
    <row r="216" spans="1:21" ht="81" customHeight="1">
      <c r="A216" s="86" t="s">
        <v>244</v>
      </c>
      <c r="B216" s="66"/>
      <c r="C216" s="83">
        <v>3</v>
      </c>
      <c r="D216" s="11">
        <v>0</v>
      </c>
      <c r="E216" s="11">
        <v>0</v>
      </c>
      <c r="F216" s="11">
        <v>1</v>
      </c>
      <c r="G216" s="52">
        <v>0</v>
      </c>
      <c r="H216" s="11">
        <v>0</v>
      </c>
      <c r="I216" s="11">
        <v>1</v>
      </c>
      <c r="J216" s="11">
        <v>0</v>
      </c>
      <c r="K216" s="11">
        <v>0</v>
      </c>
      <c r="L216" s="11">
        <v>1</v>
      </c>
      <c r="M216" s="11">
        <v>0</v>
      </c>
      <c r="N216" s="11">
        <v>0</v>
      </c>
      <c r="O216" s="11">
        <v>0</v>
      </c>
      <c r="P216" s="70" t="s">
        <v>162</v>
      </c>
      <c r="Q216" s="60">
        <v>0</v>
      </c>
      <c r="R216" s="60">
        <v>0</v>
      </c>
      <c r="S216" s="62" t="e">
        <f t="shared" si="3"/>
        <v>#DIV/0!</v>
      </c>
      <c r="T216" s="80">
        <v>41642</v>
      </c>
      <c r="U216" s="207" t="s">
        <v>239</v>
      </c>
    </row>
    <row r="217" spans="1:21" ht="114.75" customHeight="1">
      <c r="A217" s="86" t="s">
        <v>245</v>
      </c>
      <c r="B217" s="65"/>
      <c r="C217" s="83">
        <v>2</v>
      </c>
      <c r="D217" s="11">
        <v>0</v>
      </c>
      <c r="E217" s="11">
        <v>0</v>
      </c>
      <c r="F217" s="11">
        <v>0</v>
      </c>
      <c r="G217" s="52">
        <v>0</v>
      </c>
      <c r="H217" s="11">
        <v>0</v>
      </c>
      <c r="I217" s="11">
        <v>1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1</v>
      </c>
      <c r="P217" s="70" t="s">
        <v>162</v>
      </c>
      <c r="Q217" s="60">
        <v>300000</v>
      </c>
      <c r="R217" s="60">
        <v>0</v>
      </c>
      <c r="S217" s="62">
        <f t="shared" si="3"/>
        <v>0</v>
      </c>
      <c r="T217" s="80">
        <v>41645</v>
      </c>
      <c r="U217" s="207" t="s">
        <v>171</v>
      </c>
    </row>
    <row r="218" spans="1:21" ht="72" customHeight="1">
      <c r="A218" s="97" t="s">
        <v>246</v>
      </c>
      <c r="B218" s="81"/>
      <c r="C218" s="34">
        <v>13</v>
      </c>
      <c r="D218" s="27"/>
      <c r="E218" s="27"/>
      <c r="F218" s="27"/>
      <c r="G218" s="34"/>
      <c r="H218" s="27"/>
      <c r="I218" s="27"/>
      <c r="J218" s="27"/>
      <c r="K218" s="27"/>
      <c r="L218" s="27"/>
      <c r="M218" s="27"/>
      <c r="N218" s="27"/>
      <c r="O218" s="27"/>
      <c r="P218" s="34" t="s">
        <v>162</v>
      </c>
      <c r="Q218" s="77">
        <v>0</v>
      </c>
      <c r="R218" s="77">
        <v>0</v>
      </c>
      <c r="S218" s="78" t="e">
        <f t="shared" si="3"/>
        <v>#DIV/0!</v>
      </c>
      <c r="T218" s="79"/>
      <c r="U218" s="206"/>
    </row>
    <row r="219" spans="1:21" ht="98.25" customHeight="1">
      <c r="A219" s="86" t="s">
        <v>247</v>
      </c>
      <c r="B219" s="65"/>
      <c r="C219" s="83">
        <v>4</v>
      </c>
      <c r="D219" s="11">
        <v>0</v>
      </c>
      <c r="E219" s="11">
        <v>0</v>
      </c>
      <c r="F219" s="11">
        <v>1</v>
      </c>
      <c r="G219" s="52">
        <v>0</v>
      </c>
      <c r="H219" s="11">
        <v>0</v>
      </c>
      <c r="I219" s="11">
        <v>1</v>
      </c>
      <c r="J219" s="11">
        <v>0</v>
      </c>
      <c r="K219" s="11">
        <v>0</v>
      </c>
      <c r="L219" s="11">
        <v>1</v>
      </c>
      <c r="M219" s="11">
        <v>0</v>
      </c>
      <c r="N219" s="11">
        <v>0</v>
      </c>
      <c r="O219" s="11">
        <v>1</v>
      </c>
      <c r="P219" s="70" t="s">
        <v>162</v>
      </c>
      <c r="Q219" s="60">
        <v>100000</v>
      </c>
      <c r="R219" s="60">
        <v>0</v>
      </c>
      <c r="S219" s="62">
        <f t="shared" si="3"/>
        <v>0</v>
      </c>
      <c r="T219" s="80">
        <v>41642</v>
      </c>
      <c r="U219" s="207" t="s">
        <v>171</v>
      </c>
    </row>
    <row r="220" spans="1:21" ht="57.75" customHeight="1">
      <c r="A220" s="86" t="s">
        <v>248</v>
      </c>
      <c r="B220" s="65"/>
      <c r="C220" s="83">
        <v>1</v>
      </c>
      <c r="D220" s="11">
        <v>0</v>
      </c>
      <c r="E220" s="11">
        <v>0</v>
      </c>
      <c r="F220" s="11">
        <v>0</v>
      </c>
      <c r="G220" s="52">
        <v>0</v>
      </c>
      <c r="H220" s="11">
        <v>0</v>
      </c>
      <c r="I220" s="11">
        <v>1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70" t="s">
        <v>162</v>
      </c>
      <c r="Q220" s="60">
        <v>0</v>
      </c>
      <c r="R220" s="60">
        <v>0</v>
      </c>
      <c r="S220" s="62" t="e">
        <f t="shared" si="3"/>
        <v>#DIV/0!</v>
      </c>
      <c r="T220" s="80">
        <v>41640</v>
      </c>
      <c r="U220" s="207" t="s">
        <v>249</v>
      </c>
    </row>
    <row r="221" spans="1:21" ht="84" customHeight="1">
      <c r="A221" s="86" t="s">
        <v>250</v>
      </c>
      <c r="B221" s="65"/>
      <c r="C221" s="83">
        <v>4</v>
      </c>
      <c r="D221" s="11">
        <v>0</v>
      </c>
      <c r="E221" s="11">
        <v>0</v>
      </c>
      <c r="F221" s="11">
        <v>1</v>
      </c>
      <c r="G221" s="52">
        <v>0</v>
      </c>
      <c r="H221" s="11">
        <v>0</v>
      </c>
      <c r="I221" s="11">
        <v>1</v>
      </c>
      <c r="J221" s="11">
        <v>0</v>
      </c>
      <c r="K221" s="11">
        <v>0</v>
      </c>
      <c r="L221" s="11">
        <v>1</v>
      </c>
      <c r="M221" s="11">
        <v>0</v>
      </c>
      <c r="N221" s="11">
        <v>0</v>
      </c>
      <c r="O221" s="11">
        <v>1</v>
      </c>
      <c r="P221" s="70" t="s">
        <v>162</v>
      </c>
      <c r="Q221" s="60">
        <v>0</v>
      </c>
      <c r="R221" s="60">
        <v>0</v>
      </c>
      <c r="S221" s="62" t="e">
        <f t="shared" si="3"/>
        <v>#DIV/0!</v>
      </c>
      <c r="T221" s="80">
        <v>41642</v>
      </c>
      <c r="U221" s="207" t="s">
        <v>171</v>
      </c>
    </row>
    <row r="222" spans="1:21" ht="100.5" customHeight="1">
      <c r="A222" s="86" t="s">
        <v>251</v>
      </c>
      <c r="B222" s="65"/>
      <c r="C222" s="83">
        <v>1</v>
      </c>
      <c r="D222" s="11">
        <v>0</v>
      </c>
      <c r="E222" s="11">
        <v>0</v>
      </c>
      <c r="F222" s="11">
        <v>0</v>
      </c>
      <c r="G222" s="52">
        <v>0</v>
      </c>
      <c r="H222" s="11">
        <v>0</v>
      </c>
      <c r="I222" s="11">
        <v>1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70" t="s">
        <v>162</v>
      </c>
      <c r="Q222" s="60">
        <v>0</v>
      </c>
      <c r="R222" s="60">
        <v>0</v>
      </c>
      <c r="S222" s="62" t="e">
        <f t="shared" si="3"/>
        <v>#DIV/0!</v>
      </c>
      <c r="T222" s="80">
        <v>41640</v>
      </c>
      <c r="U222" s="207" t="s">
        <v>249</v>
      </c>
    </row>
    <row r="223" spans="1:21" ht="41.25" customHeight="1">
      <c r="A223" s="86" t="s">
        <v>252</v>
      </c>
      <c r="B223" s="65"/>
      <c r="C223" s="83">
        <v>1</v>
      </c>
      <c r="D223" s="11">
        <v>0</v>
      </c>
      <c r="E223" s="11">
        <v>0</v>
      </c>
      <c r="F223" s="11">
        <v>0</v>
      </c>
      <c r="G223" s="52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1</v>
      </c>
      <c r="O223" s="11">
        <v>0</v>
      </c>
      <c r="P223" s="70" t="s">
        <v>162</v>
      </c>
      <c r="Q223" s="60">
        <v>0</v>
      </c>
      <c r="R223" s="60">
        <v>0</v>
      </c>
      <c r="S223" s="62" t="e">
        <f t="shared" si="3"/>
        <v>#DIV/0!</v>
      </c>
      <c r="T223" s="80">
        <v>41640</v>
      </c>
      <c r="U223" s="207" t="s">
        <v>163</v>
      </c>
    </row>
    <row r="224" spans="1:21" ht="39" customHeight="1">
      <c r="A224" s="69" t="s">
        <v>253</v>
      </c>
      <c r="B224" s="65"/>
      <c r="C224" s="52">
        <v>2</v>
      </c>
      <c r="D224" s="11">
        <v>2</v>
      </c>
      <c r="E224" s="11">
        <v>0</v>
      </c>
      <c r="F224" s="11">
        <v>0</v>
      </c>
      <c r="G224" s="52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70" t="s">
        <v>162</v>
      </c>
      <c r="Q224" s="60">
        <v>95443954</v>
      </c>
      <c r="R224" s="60">
        <v>0</v>
      </c>
      <c r="S224" s="62">
        <f t="shared" si="3"/>
        <v>0</v>
      </c>
      <c r="T224" s="80">
        <v>41640</v>
      </c>
      <c r="U224" s="207" t="s">
        <v>171</v>
      </c>
    </row>
    <row r="225" spans="1:21" ht="15">
      <c r="A225" s="351" t="s">
        <v>254</v>
      </c>
      <c r="B225" s="352"/>
      <c r="C225" s="352"/>
      <c r="D225" s="352"/>
      <c r="E225" s="352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87">
        <f>SUM(Q190:Q224)</f>
        <v>134043954</v>
      </c>
      <c r="R225" s="73">
        <f>SUM(R188:R224)</f>
        <v>0</v>
      </c>
      <c r="S225" s="38">
        <f>R225/Q225</f>
        <v>0</v>
      </c>
      <c r="T225" s="51"/>
      <c r="U225" s="204"/>
    </row>
    <row r="226" spans="1:21" ht="15">
      <c r="A226" s="434" t="s">
        <v>255</v>
      </c>
      <c r="B226" s="435"/>
      <c r="C226" s="435"/>
      <c r="D226" s="435"/>
      <c r="E226" s="435"/>
      <c r="F226" s="435"/>
      <c r="G226" s="435"/>
      <c r="H226" s="435"/>
      <c r="I226" s="435"/>
      <c r="J226" s="435"/>
      <c r="K226" s="435"/>
      <c r="L226" s="435"/>
      <c r="M226" s="435"/>
      <c r="N226" s="435"/>
      <c r="O226" s="435"/>
      <c r="P226" s="435"/>
      <c r="Q226" s="435"/>
      <c r="R226" s="435"/>
      <c r="S226" s="435"/>
      <c r="T226" s="435"/>
      <c r="U226" s="436"/>
    </row>
    <row r="227" spans="1:21" ht="15" customHeight="1">
      <c r="A227" s="368" t="s">
        <v>4</v>
      </c>
      <c r="B227" s="369" t="s">
        <v>5</v>
      </c>
      <c r="C227" s="369" t="s">
        <v>6</v>
      </c>
      <c r="D227" s="369" t="s">
        <v>7</v>
      </c>
      <c r="E227" s="369"/>
      <c r="F227" s="369"/>
      <c r="G227" s="369"/>
      <c r="H227" s="369"/>
      <c r="I227" s="369"/>
      <c r="J227" s="369"/>
      <c r="K227" s="369"/>
      <c r="L227" s="369"/>
      <c r="M227" s="369"/>
      <c r="N227" s="369"/>
      <c r="O227" s="369"/>
      <c r="P227" s="369" t="s">
        <v>8</v>
      </c>
      <c r="Q227" s="359" t="s">
        <v>9</v>
      </c>
      <c r="R227" s="359" t="s">
        <v>10</v>
      </c>
      <c r="S227" s="359" t="s">
        <v>11</v>
      </c>
      <c r="T227" s="360" t="s">
        <v>12</v>
      </c>
      <c r="U227" s="361" t="s">
        <v>13</v>
      </c>
    </row>
    <row r="228" spans="1:21" ht="14.25">
      <c r="A228" s="368"/>
      <c r="B228" s="369"/>
      <c r="C228" s="369"/>
      <c r="D228" s="52" t="s">
        <v>15</v>
      </c>
      <c r="E228" s="52" t="s">
        <v>16</v>
      </c>
      <c r="F228" s="52" t="s">
        <v>17</v>
      </c>
      <c r="G228" s="52" t="s">
        <v>18</v>
      </c>
      <c r="H228" s="52" t="s">
        <v>19</v>
      </c>
      <c r="I228" s="52" t="s">
        <v>20</v>
      </c>
      <c r="J228" s="52" t="s">
        <v>21</v>
      </c>
      <c r="K228" s="52" t="s">
        <v>22</v>
      </c>
      <c r="L228" s="52" t="s">
        <v>23</v>
      </c>
      <c r="M228" s="52" t="s">
        <v>24</v>
      </c>
      <c r="N228" s="52" t="s">
        <v>25</v>
      </c>
      <c r="O228" s="53" t="s">
        <v>26</v>
      </c>
      <c r="P228" s="369"/>
      <c r="Q228" s="359"/>
      <c r="R228" s="359"/>
      <c r="S228" s="359"/>
      <c r="T228" s="360"/>
      <c r="U228" s="361"/>
    </row>
    <row r="229" spans="1:21" ht="60" customHeight="1">
      <c r="A229" s="88" t="s">
        <v>256</v>
      </c>
      <c r="B229" s="33"/>
      <c r="C229" s="89">
        <v>1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52">
        <v>0</v>
      </c>
      <c r="J229" s="11">
        <v>0</v>
      </c>
      <c r="K229" s="11">
        <v>1</v>
      </c>
      <c r="L229" s="11">
        <v>0</v>
      </c>
      <c r="M229" s="11">
        <v>0</v>
      </c>
      <c r="N229" s="11">
        <v>0</v>
      </c>
      <c r="O229" s="11">
        <v>0</v>
      </c>
      <c r="P229" s="33" t="s">
        <v>257</v>
      </c>
      <c r="Q229" s="437">
        <v>13745412</v>
      </c>
      <c r="R229" s="438">
        <v>0</v>
      </c>
      <c r="S229" s="439">
        <v>0</v>
      </c>
      <c r="T229" s="80">
        <v>41334</v>
      </c>
      <c r="U229" s="207">
        <v>41623</v>
      </c>
    </row>
    <row r="230" spans="1:21" ht="51" customHeight="1">
      <c r="A230" s="88" t="s">
        <v>258</v>
      </c>
      <c r="B230" s="33"/>
      <c r="C230" s="89">
        <v>3</v>
      </c>
      <c r="D230" s="11">
        <v>0</v>
      </c>
      <c r="E230" s="11">
        <v>0</v>
      </c>
      <c r="F230" s="52">
        <v>0</v>
      </c>
      <c r="G230" s="52">
        <v>1</v>
      </c>
      <c r="H230" s="52">
        <v>0</v>
      </c>
      <c r="I230" s="52">
        <v>0</v>
      </c>
      <c r="J230" s="52">
        <v>0</v>
      </c>
      <c r="K230" s="52">
        <v>1</v>
      </c>
      <c r="L230" s="52">
        <v>0</v>
      </c>
      <c r="M230" s="52">
        <v>1</v>
      </c>
      <c r="N230" s="52">
        <v>0</v>
      </c>
      <c r="O230" s="54">
        <v>0</v>
      </c>
      <c r="P230" s="33" t="s">
        <v>257</v>
      </c>
      <c r="Q230" s="437"/>
      <c r="R230" s="438"/>
      <c r="S230" s="439"/>
      <c r="T230" s="80">
        <v>41334</v>
      </c>
      <c r="U230" s="207">
        <v>41623</v>
      </c>
    </row>
    <row r="231" spans="1:21" ht="27">
      <c r="A231" s="88" t="s">
        <v>259</v>
      </c>
      <c r="B231" s="33"/>
      <c r="C231" s="89" t="s">
        <v>107</v>
      </c>
      <c r="D231" s="11"/>
      <c r="E231" s="11"/>
      <c r="F231" s="52"/>
      <c r="G231" s="52"/>
      <c r="H231" s="52"/>
      <c r="I231" s="52"/>
      <c r="J231" s="52"/>
      <c r="K231" s="52"/>
      <c r="L231" s="52"/>
      <c r="M231" s="52"/>
      <c r="N231" s="52"/>
      <c r="O231" s="54"/>
      <c r="P231" s="33" t="s">
        <v>257</v>
      </c>
      <c r="Q231" s="437"/>
      <c r="R231" s="438"/>
      <c r="S231" s="439"/>
      <c r="T231" s="80">
        <v>41334</v>
      </c>
      <c r="U231" s="207">
        <v>41623</v>
      </c>
    </row>
    <row r="232" spans="1:21" ht="27">
      <c r="A232" s="88" t="s">
        <v>260</v>
      </c>
      <c r="B232" s="33"/>
      <c r="C232" s="89">
        <v>1</v>
      </c>
      <c r="D232" s="11">
        <v>0</v>
      </c>
      <c r="E232" s="11">
        <v>0</v>
      </c>
      <c r="F232" s="11">
        <v>0</v>
      </c>
      <c r="G232" s="11">
        <v>0</v>
      </c>
      <c r="H232" s="52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</v>
      </c>
      <c r="P232" s="33" t="s">
        <v>257</v>
      </c>
      <c r="Q232" s="437"/>
      <c r="R232" s="438"/>
      <c r="S232" s="439"/>
      <c r="T232" s="80">
        <v>41334</v>
      </c>
      <c r="U232" s="207">
        <v>41623</v>
      </c>
    </row>
    <row r="233" spans="1:21" ht="27">
      <c r="A233" s="88" t="s">
        <v>261</v>
      </c>
      <c r="B233" s="33"/>
      <c r="C233" s="42">
        <v>10</v>
      </c>
      <c r="D233" s="11">
        <v>0</v>
      </c>
      <c r="E233" s="11">
        <v>1</v>
      </c>
      <c r="F233" s="52">
        <v>1</v>
      </c>
      <c r="G233" s="52">
        <v>1</v>
      </c>
      <c r="H233" s="52">
        <v>1</v>
      </c>
      <c r="I233" s="52">
        <v>1</v>
      </c>
      <c r="J233" s="52">
        <v>1</v>
      </c>
      <c r="K233" s="52">
        <v>1</v>
      </c>
      <c r="L233" s="52">
        <v>1</v>
      </c>
      <c r="M233" s="52">
        <v>1</v>
      </c>
      <c r="N233" s="52">
        <v>1</v>
      </c>
      <c r="O233" s="54">
        <v>0</v>
      </c>
      <c r="P233" s="33" t="s">
        <v>257</v>
      </c>
      <c r="Q233" s="437"/>
      <c r="R233" s="438"/>
      <c r="S233" s="439"/>
      <c r="T233" s="80">
        <v>41334</v>
      </c>
      <c r="U233" s="207">
        <v>41623</v>
      </c>
    </row>
    <row r="234" spans="1:21" ht="27">
      <c r="A234" s="88" t="s">
        <v>262</v>
      </c>
      <c r="B234" s="33"/>
      <c r="C234" s="42" t="s">
        <v>107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33" t="s">
        <v>257</v>
      </c>
      <c r="Q234" s="437"/>
      <c r="R234" s="438"/>
      <c r="S234" s="439"/>
      <c r="T234" s="80">
        <v>41334</v>
      </c>
      <c r="U234" s="207">
        <v>41623</v>
      </c>
    </row>
    <row r="235" spans="1:21" ht="27">
      <c r="A235" s="88" t="s">
        <v>263</v>
      </c>
      <c r="B235" s="33"/>
      <c r="C235" s="42" t="s">
        <v>107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33" t="s">
        <v>257</v>
      </c>
      <c r="Q235" s="437"/>
      <c r="R235" s="438"/>
      <c r="S235" s="439"/>
      <c r="T235" s="80">
        <v>41334</v>
      </c>
      <c r="U235" s="207">
        <v>41623</v>
      </c>
    </row>
    <row r="236" spans="1:21" ht="27">
      <c r="A236" s="88" t="s">
        <v>264</v>
      </c>
      <c r="B236" s="33"/>
      <c r="C236" s="89">
        <v>10</v>
      </c>
      <c r="D236" s="11">
        <v>0</v>
      </c>
      <c r="E236" s="11">
        <v>1</v>
      </c>
      <c r="F236" s="52">
        <v>1</v>
      </c>
      <c r="G236" s="52">
        <v>1</v>
      </c>
      <c r="H236" s="52">
        <v>1</v>
      </c>
      <c r="I236" s="52">
        <v>1</v>
      </c>
      <c r="J236" s="52">
        <v>1</v>
      </c>
      <c r="K236" s="52">
        <v>1</v>
      </c>
      <c r="L236" s="52">
        <v>1</v>
      </c>
      <c r="M236" s="52">
        <v>1</v>
      </c>
      <c r="N236" s="52">
        <v>1</v>
      </c>
      <c r="O236" s="54">
        <v>0</v>
      </c>
      <c r="P236" s="33" t="s">
        <v>257</v>
      </c>
      <c r="Q236" s="437"/>
      <c r="R236" s="438"/>
      <c r="S236" s="439"/>
      <c r="T236" s="80">
        <v>41334</v>
      </c>
      <c r="U236" s="207">
        <v>41623</v>
      </c>
    </row>
    <row r="237" spans="1:21" ht="66.75" customHeight="1">
      <c r="A237" s="88" t="s">
        <v>265</v>
      </c>
      <c r="B237" s="33"/>
      <c r="C237" s="42" t="s">
        <v>107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33" t="s">
        <v>257</v>
      </c>
      <c r="Q237" s="437"/>
      <c r="R237" s="438"/>
      <c r="S237" s="439"/>
      <c r="T237" s="80">
        <v>41334</v>
      </c>
      <c r="U237" s="207">
        <v>41623</v>
      </c>
    </row>
    <row r="238" spans="1:21" ht="48" customHeight="1">
      <c r="A238" s="88" t="s">
        <v>266</v>
      </c>
      <c r="B238" s="33"/>
      <c r="C238" s="42" t="s">
        <v>107</v>
      </c>
      <c r="D238" s="11"/>
      <c r="E238" s="11"/>
      <c r="F238" s="52"/>
      <c r="G238" s="11"/>
      <c r="H238" s="52"/>
      <c r="I238" s="11"/>
      <c r="J238" s="52"/>
      <c r="K238" s="11"/>
      <c r="L238" s="52"/>
      <c r="M238" s="11"/>
      <c r="N238" s="52"/>
      <c r="O238" s="11"/>
      <c r="P238" s="33" t="s">
        <v>257</v>
      </c>
      <c r="Q238" s="437"/>
      <c r="R238" s="438"/>
      <c r="S238" s="439"/>
      <c r="T238" s="80">
        <v>41334</v>
      </c>
      <c r="U238" s="207">
        <v>41623</v>
      </c>
    </row>
    <row r="239" spans="1:21" ht="97.5" customHeight="1">
      <c r="A239" s="88" t="s">
        <v>267</v>
      </c>
      <c r="B239" s="33"/>
      <c r="C239" s="42">
        <v>1</v>
      </c>
      <c r="D239" s="52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1</v>
      </c>
      <c r="M239" s="11">
        <v>0</v>
      </c>
      <c r="N239" s="11">
        <v>0</v>
      </c>
      <c r="O239" s="11">
        <v>0</v>
      </c>
      <c r="P239" s="33" t="s">
        <v>257</v>
      </c>
      <c r="Q239" s="437"/>
      <c r="R239" s="438"/>
      <c r="S239" s="439"/>
      <c r="T239" s="80">
        <v>41640</v>
      </c>
      <c r="U239" s="207" t="s">
        <v>239</v>
      </c>
    </row>
    <row r="240" spans="1:21" ht="27">
      <c r="A240" s="88" t="s">
        <v>268</v>
      </c>
      <c r="B240" s="33"/>
      <c r="C240" s="42">
        <v>2</v>
      </c>
      <c r="D240" s="52">
        <v>2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33" t="s">
        <v>257</v>
      </c>
      <c r="Q240" s="90">
        <v>86254588</v>
      </c>
      <c r="R240" s="61">
        <v>0</v>
      </c>
      <c r="S240" s="62">
        <f>R240/Q240</f>
        <v>0</v>
      </c>
      <c r="T240" s="80">
        <v>41640</v>
      </c>
      <c r="U240" s="207" t="s">
        <v>171</v>
      </c>
    </row>
    <row r="241" spans="1:21" ht="15">
      <c r="A241" s="351" t="s">
        <v>269</v>
      </c>
      <c r="B241" s="352"/>
      <c r="C241" s="352"/>
      <c r="D241" s="352"/>
      <c r="E241" s="352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  <c r="P241" s="352"/>
      <c r="Q241" s="73">
        <f>SUM(Q229:Q240)</f>
        <v>100000000</v>
      </c>
      <c r="R241" s="73">
        <f>SUM(R229:R240)</f>
        <v>0</v>
      </c>
      <c r="S241" s="38">
        <f>R241/Q241</f>
        <v>0</v>
      </c>
      <c r="T241" s="51"/>
      <c r="U241" s="204"/>
    </row>
    <row r="242" spans="1:21" ht="15">
      <c r="A242" s="434" t="s">
        <v>270</v>
      </c>
      <c r="B242" s="435"/>
      <c r="C242" s="435"/>
      <c r="D242" s="435"/>
      <c r="E242" s="435"/>
      <c r="F242" s="435"/>
      <c r="G242" s="435"/>
      <c r="H242" s="435"/>
      <c r="I242" s="435"/>
      <c r="J242" s="435"/>
      <c r="K242" s="435"/>
      <c r="L242" s="435"/>
      <c r="M242" s="435"/>
      <c r="N242" s="435"/>
      <c r="O242" s="435"/>
      <c r="P242" s="435"/>
      <c r="Q242" s="435"/>
      <c r="R242" s="435"/>
      <c r="S242" s="435"/>
      <c r="T242" s="435"/>
      <c r="U242" s="436"/>
    </row>
    <row r="243" spans="1:21" ht="15" customHeight="1">
      <c r="A243" s="368" t="s">
        <v>4</v>
      </c>
      <c r="B243" s="369" t="s">
        <v>5</v>
      </c>
      <c r="C243" s="369" t="s">
        <v>6</v>
      </c>
      <c r="D243" s="369" t="s">
        <v>7</v>
      </c>
      <c r="E243" s="369"/>
      <c r="F243" s="369"/>
      <c r="G243" s="369"/>
      <c r="H243" s="369"/>
      <c r="I243" s="369"/>
      <c r="J243" s="369"/>
      <c r="K243" s="369"/>
      <c r="L243" s="369"/>
      <c r="M243" s="369"/>
      <c r="N243" s="369"/>
      <c r="O243" s="369"/>
      <c r="P243" s="369" t="s">
        <v>8</v>
      </c>
      <c r="Q243" s="359" t="s">
        <v>9</v>
      </c>
      <c r="R243" s="359" t="s">
        <v>10</v>
      </c>
      <c r="S243" s="359" t="s">
        <v>11</v>
      </c>
      <c r="T243" s="360" t="s">
        <v>12</v>
      </c>
      <c r="U243" s="361" t="s">
        <v>13</v>
      </c>
    </row>
    <row r="244" spans="1:21" ht="14.25">
      <c r="A244" s="368"/>
      <c r="B244" s="369"/>
      <c r="C244" s="369"/>
      <c r="D244" s="52" t="s">
        <v>15</v>
      </c>
      <c r="E244" s="52" t="s">
        <v>16</v>
      </c>
      <c r="F244" s="52" t="s">
        <v>17</v>
      </c>
      <c r="G244" s="52" t="s">
        <v>18</v>
      </c>
      <c r="H244" s="52" t="s">
        <v>19</v>
      </c>
      <c r="I244" s="52" t="s">
        <v>20</v>
      </c>
      <c r="J244" s="52" t="s">
        <v>21</v>
      </c>
      <c r="K244" s="52" t="s">
        <v>22</v>
      </c>
      <c r="L244" s="52" t="s">
        <v>23</v>
      </c>
      <c r="M244" s="52" t="s">
        <v>24</v>
      </c>
      <c r="N244" s="52" t="s">
        <v>25</v>
      </c>
      <c r="O244" s="53" t="s">
        <v>26</v>
      </c>
      <c r="P244" s="369"/>
      <c r="Q244" s="359"/>
      <c r="R244" s="359"/>
      <c r="S244" s="359"/>
      <c r="T244" s="360"/>
      <c r="U244" s="361"/>
    </row>
    <row r="245" spans="1:21" ht="46.5">
      <c r="A245" s="91" t="s">
        <v>271</v>
      </c>
      <c r="B245" s="92"/>
      <c r="C245" s="34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34" t="s">
        <v>272</v>
      </c>
      <c r="Q245" s="432">
        <v>76722043</v>
      </c>
      <c r="R245" s="433"/>
      <c r="S245" s="433"/>
      <c r="T245" s="93"/>
      <c r="U245" s="94"/>
    </row>
    <row r="246" spans="1:21" ht="41.25">
      <c r="A246" s="95" t="s">
        <v>273</v>
      </c>
      <c r="B246" s="34"/>
      <c r="C246" s="34"/>
      <c r="D246" s="27"/>
      <c r="E246" s="34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34" t="s">
        <v>272</v>
      </c>
      <c r="Q246" s="432"/>
      <c r="R246" s="433"/>
      <c r="S246" s="433"/>
      <c r="T246" s="93"/>
      <c r="U246" s="94"/>
    </row>
    <row r="247" spans="1:21" ht="99.75" customHeight="1">
      <c r="A247" s="46" t="s">
        <v>274</v>
      </c>
      <c r="B247" s="33"/>
      <c r="C247" s="52">
        <v>1</v>
      </c>
      <c r="D247" s="11">
        <v>0</v>
      </c>
      <c r="E247" s="11">
        <v>0</v>
      </c>
      <c r="F247" s="11">
        <v>0</v>
      </c>
      <c r="G247" s="52">
        <v>1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33" t="s">
        <v>272</v>
      </c>
      <c r="Q247" s="432"/>
      <c r="R247" s="433"/>
      <c r="S247" s="433"/>
      <c r="T247" s="96">
        <v>41640</v>
      </c>
      <c r="U247" s="64" t="s">
        <v>275</v>
      </c>
    </row>
    <row r="248" spans="1:21" ht="41.25">
      <c r="A248" s="46" t="s">
        <v>276</v>
      </c>
      <c r="B248" s="33"/>
      <c r="C248" s="52">
        <v>1</v>
      </c>
      <c r="D248" s="11">
        <v>0</v>
      </c>
      <c r="E248" s="11">
        <v>0</v>
      </c>
      <c r="F248" s="11">
        <v>0</v>
      </c>
      <c r="G248" s="52">
        <v>0</v>
      </c>
      <c r="H248" s="11">
        <v>1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33" t="s">
        <v>272</v>
      </c>
      <c r="Q248" s="432"/>
      <c r="R248" s="433"/>
      <c r="S248" s="433"/>
      <c r="T248" s="96">
        <v>41640</v>
      </c>
      <c r="U248" s="64" t="s">
        <v>277</v>
      </c>
    </row>
    <row r="249" spans="1:21" ht="41.25">
      <c r="A249" s="95" t="s">
        <v>278</v>
      </c>
      <c r="B249" s="34"/>
      <c r="C249" s="34"/>
      <c r="D249" s="27"/>
      <c r="E249" s="27"/>
      <c r="F249" s="27"/>
      <c r="G249" s="34"/>
      <c r="H249" s="27"/>
      <c r="I249" s="27"/>
      <c r="J249" s="27"/>
      <c r="K249" s="27"/>
      <c r="L249" s="27"/>
      <c r="M249" s="27"/>
      <c r="N249" s="27"/>
      <c r="O249" s="27"/>
      <c r="P249" s="34" t="s">
        <v>272</v>
      </c>
      <c r="Q249" s="432"/>
      <c r="R249" s="433"/>
      <c r="S249" s="433"/>
      <c r="T249" s="93"/>
      <c r="U249" s="94"/>
    </row>
    <row r="250" spans="1:21" ht="90.75" customHeight="1">
      <c r="A250" s="46" t="s">
        <v>279</v>
      </c>
      <c r="B250" s="33"/>
      <c r="C250" s="52">
        <v>1</v>
      </c>
      <c r="D250" s="11">
        <v>0</v>
      </c>
      <c r="E250" s="11">
        <v>0</v>
      </c>
      <c r="F250" s="11">
        <v>0</v>
      </c>
      <c r="G250" s="52">
        <v>0</v>
      </c>
      <c r="H250" s="11">
        <v>0</v>
      </c>
      <c r="I250" s="11">
        <v>1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33" t="s">
        <v>272</v>
      </c>
      <c r="Q250" s="432"/>
      <c r="R250" s="433"/>
      <c r="S250" s="433"/>
      <c r="T250" s="96">
        <v>41640</v>
      </c>
      <c r="U250" s="64" t="s">
        <v>249</v>
      </c>
    </row>
    <row r="251" spans="1:21" ht="85.5" customHeight="1">
      <c r="A251" s="49" t="s">
        <v>280</v>
      </c>
      <c r="B251" s="33"/>
      <c r="C251" s="52">
        <v>1</v>
      </c>
      <c r="D251" s="11">
        <v>0</v>
      </c>
      <c r="E251" s="11">
        <v>0</v>
      </c>
      <c r="F251" s="11">
        <v>0</v>
      </c>
      <c r="G251" s="52">
        <v>0</v>
      </c>
      <c r="H251" s="11">
        <v>0</v>
      </c>
      <c r="I251" s="11">
        <v>0</v>
      </c>
      <c r="J251" s="11">
        <v>1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33" t="s">
        <v>272</v>
      </c>
      <c r="Q251" s="432"/>
      <c r="R251" s="433"/>
      <c r="S251" s="433"/>
      <c r="T251" s="96">
        <v>41640</v>
      </c>
      <c r="U251" s="64" t="s">
        <v>176</v>
      </c>
    </row>
    <row r="252" spans="1:21" ht="41.25">
      <c r="A252" s="49" t="s">
        <v>281</v>
      </c>
      <c r="B252" s="33"/>
      <c r="C252" s="52">
        <v>1</v>
      </c>
      <c r="D252" s="11">
        <v>0</v>
      </c>
      <c r="E252" s="11">
        <v>0</v>
      </c>
      <c r="F252" s="11">
        <v>0</v>
      </c>
      <c r="G252" s="52">
        <v>0</v>
      </c>
      <c r="H252" s="11">
        <v>0</v>
      </c>
      <c r="I252" s="11">
        <v>0</v>
      </c>
      <c r="J252" s="11">
        <v>0</v>
      </c>
      <c r="K252" s="11">
        <v>1</v>
      </c>
      <c r="L252" s="11">
        <v>0</v>
      </c>
      <c r="M252" s="11">
        <v>0</v>
      </c>
      <c r="N252" s="11">
        <v>0</v>
      </c>
      <c r="O252" s="11">
        <v>0</v>
      </c>
      <c r="P252" s="33" t="s">
        <v>272</v>
      </c>
      <c r="Q252" s="432"/>
      <c r="R252" s="433"/>
      <c r="S252" s="433"/>
      <c r="T252" s="96">
        <v>41640</v>
      </c>
      <c r="U252" s="64" t="s">
        <v>167</v>
      </c>
    </row>
    <row r="253" spans="1:21" ht="41.25">
      <c r="A253" s="49" t="s">
        <v>282</v>
      </c>
      <c r="B253" s="33"/>
      <c r="C253" s="52">
        <v>1</v>
      </c>
      <c r="D253" s="11">
        <v>0</v>
      </c>
      <c r="E253" s="11">
        <v>0</v>
      </c>
      <c r="F253" s="11">
        <v>0</v>
      </c>
      <c r="G253" s="52">
        <v>1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33" t="s">
        <v>272</v>
      </c>
      <c r="Q253" s="432"/>
      <c r="R253" s="433"/>
      <c r="S253" s="433"/>
      <c r="T253" s="96">
        <v>41643</v>
      </c>
      <c r="U253" s="64" t="s">
        <v>275</v>
      </c>
    </row>
    <row r="254" spans="1:21" ht="41.25">
      <c r="A254" s="97" t="s">
        <v>283</v>
      </c>
      <c r="B254" s="34"/>
      <c r="C254" s="34"/>
      <c r="D254" s="27"/>
      <c r="E254" s="27"/>
      <c r="F254" s="27"/>
      <c r="G254" s="34"/>
      <c r="H254" s="27"/>
      <c r="I254" s="27"/>
      <c r="J254" s="27"/>
      <c r="K254" s="27"/>
      <c r="L254" s="27"/>
      <c r="M254" s="27"/>
      <c r="N254" s="27"/>
      <c r="O254" s="27"/>
      <c r="P254" s="34" t="s">
        <v>272</v>
      </c>
      <c r="Q254" s="432"/>
      <c r="R254" s="433"/>
      <c r="S254" s="433"/>
      <c r="T254" s="93"/>
      <c r="U254" s="94"/>
    </row>
    <row r="255" spans="1:21" ht="41.25">
      <c r="A255" s="49" t="s">
        <v>284</v>
      </c>
      <c r="B255" s="33"/>
      <c r="C255" s="52">
        <v>2</v>
      </c>
      <c r="D255" s="11">
        <v>0</v>
      </c>
      <c r="E255" s="11">
        <v>0</v>
      </c>
      <c r="F255" s="11">
        <v>0</v>
      </c>
      <c r="G255" s="52">
        <v>0</v>
      </c>
      <c r="H255" s="11">
        <v>0</v>
      </c>
      <c r="I255" s="11">
        <v>1</v>
      </c>
      <c r="J255" s="11">
        <v>0</v>
      </c>
      <c r="K255" s="11">
        <v>1</v>
      </c>
      <c r="L255" s="11">
        <v>0</v>
      </c>
      <c r="M255" s="11">
        <v>0</v>
      </c>
      <c r="N255" s="11">
        <v>0</v>
      </c>
      <c r="O255" s="11">
        <v>0</v>
      </c>
      <c r="P255" s="33" t="s">
        <v>272</v>
      </c>
      <c r="Q255" s="432"/>
      <c r="R255" s="433"/>
      <c r="S255" s="433"/>
      <c r="T255" s="96">
        <v>41640</v>
      </c>
      <c r="U255" s="64" t="s">
        <v>167</v>
      </c>
    </row>
    <row r="256" spans="1:21" ht="41.25">
      <c r="A256" s="49" t="s">
        <v>285</v>
      </c>
      <c r="B256" s="33"/>
      <c r="C256" s="52">
        <v>2</v>
      </c>
      <c r="D256" s="11">
        <v>0</v>
      </c>
      <c r="E256" s="11">
        <v>0</v>
      </c>
      <c r="F256" s="11">
        <v>0</v>
      </c>
      <c r="G256" s="52">
        <v>0</v>
      </c>
      <c r="H256" s="11">
        <v>1</v>
      </c>
      <c r="I256" s="11">
        <v>0</v>
      </c>
      <c r="J256" s="11">
        <v>0</v>
      </c>
      <c r="K256" s="11">
        <v>0</v>
      </c>
      <c r="L256" s="11">
        <v>1</v>
      </c>
      <c r="M256" s="11">
        <v>0</v>
      </c>
      <c r="N256" s="11">
        <v>0</v>
      </c>
      <c r="O256" s="11">
        <v>0</v>
      </c>
      <c r="P256" s="33" t="s">
        <v>272</v>
      </c>
      <c r="Q256" s="432"/>
      <c r="R256" s="433"/>
      <c r="S256" s="433"/>
      <c r="T256" s="96">
        <v>41640</v>
      </c>
      <c r="U256" s="64" t="s">
        <v>239</v>
      </c>
    </row>
    <row r="257" spans="1:21" ht="41.25">
      <c r="A257" s="97" t="s">
        <v>286</v>
      </c>
      <c r="B257" s="34"/>
      <c r="C257" s="34"/>
      <c r="D257" s="27"/>
      <c r="E257" s="27"/>
      <c r="F257" s="27"/>
      <c r="G257" s="34"/>
      <c r="H257" s="27"/>
      <c r="I257" s="27"/>
      <c r="J257" s="27"/>
      <c r="K257" s="27"/>
      <c r="L257" s="27"/>
      <c r="M257" s="27"/>
      <c r="N257" s="27"/>
      <c r="O257" s="27"/>
      <c r="P257" s="34" t="s">
        <v>272</v>
      </c>
      <c r="Q257" s="432"/>
      <c r="R257" s="433"/>
      <c r="S257" s="433"/>
      <c r="T257" s="93"/>
      <c r="U257" s="94"/>
    </row>
    <row r="258" spans="1:21" ht="41.25">
      <c r="A258" s="49" t="s">
        <v>287</v>
      </c>
      <c r="B258" s="33"/>
      <c r="C258" s="52">
        <v>2</v>
      </c>
      <c r="D258" s="11">
        <v>0</v>
      </c>
      <c r="E258" s="11">
        <v>0</v>
      </c>
      <c r="F258" s="11">
        <v>0</v>
      </c>
      <c r="G258" s="52">
        <v>0</v>
      </c>
      <c r="H258" s="11">
        <v>0</v>
      </c>
      <c r="I258" s="11">
        <v>1</v>
      </c>
      <c r="J258" s="11">
        <v>0</v>
      </c>
      <c r="K258" s="11">
        <v>0</v>
      </c>
      <c r="L258" s="11">
        <v>1</v>
      </c>
      <c r="M258" s="11">
        <v>0</v>
      </c>
      <c r="N258" s="11">
        <v>0</v>
      </c>
      <c r="O258" s="11">
        <v>0</v>
      </c>
      <c r="P258" s="33" t="s">
        <v>272</v>
      </c>
      <c r="Q258" s="432"/>
      <c r="R258" s="433"/>
      <c r="S258" s="433"/>
      <c r="T258" s="96">
        <v>41640</v>
      </c>
      <c r="U258" s="64" t="s">
        <v>275</v>
      </c>
    </row>
    <row r="259" spans="1:21" ht="41.25">
      <c r="A259" s="46" t="s">
        <v>288</v>
      </c>
      <c r="B259" s="33"/>
      <c r="C259" s="52">
        <v>2</v>
      </c>
      <c r="D259" s="11">
        <v>0</v>
      </c>
      <c r="E259" s="11">
        <v>0</v>
      </c>
      <c r="F259" s="11">
        <v>0</v>
      </c>
      <c r="G259" s="52">
        <v>0</v>
      </c>
      <c r="H259" s="11">
        <v>1</v>
      </c>
      <c r="I259" s="11">
        <v>0</v>
      </c>
      <c r="J259" s="11">
        <v>0</v>
      </c>
      <c r="K259" s="11">
        <v>1</v>
      </c>
      <c r="L259" s="11">
        <v>0</v>
      </c>
      <c r="M259" s="11">
        <v>0</v>
      </c>
      <c r="N259" s="11">
        <v>0</v>
      </c>
      <c r="O259" s="11">
        <v>0</v>
      </c>
      <c r="P259" s="33" t="s">
        <v>272</v>
      </c>
      <c r="Q259" s="432"/>
      <c r="R259" s="433"/>
      <c r="S259" s="433"/>
      <c r="T259" s="96">
        <v>41640</v>
      </c>
      <c r="U259" s="64" t="s">
        <v>167</v>
      </c>
    </row>
    <row r="260" spans="1:21" ht="41.25">
      <c r="A260" s="49" t="s">
        <v>289</v>
      </c>
      <c r="B260" s="33"/>
      <c r="C260" s="52">
        <v>1</v>
      </c>
      <c r="D260" s="11">
        <v>0</v>
      </c>
      <c r="E260" s="11">
        <v>0</v>
      </c>
      <c r="F260" s="11">
        <v>0</v>
      </c>
      <c r="G260" s="52">
        <v>1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33" t="s">
        <v>272</v>
      </c>
      <c r="Q260" s="432"/>
      <c r="R260" s="433"/>
      <c r="S260" s="433"/>
      <c r="T260" s="96">
        <v>41640</v>
      </c>
      <c r="U260" s="64" t="s">
        <v>275</v>
      </c>
    </row>
    <row r="261" spans="1:21" ht="41.25">
      <c r="A261" s="49" t="s">
        <v>290</v>
      </c>
      <c r="B261" s="33"/>
      <c r="C261" s="52">
        <v>1</v>
      </c>
      <c r="D261" s="11">
        <v>0</v>
      </c>
      <c r="E261" s="11">
        <v>0</v>
      </c>
      <c r="F261" s="11">
        <v>0</v>
      </c>
      <c r="G261" s="52">
        <v>1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33" t="s">
        <v>272</v>
      </c>
      <c r="Q261" s="432"/>
      <c r="R261" s="433"/>
      <c r="S261" s="433"/>
      <c r="T261" s="96">
        <v>41640</v>
      </c>
      <c r="U261" s="64" t="s">
        <v>275</v>
      </c>
    </row>
    <row r="262" spans="1:21" ht="41.25">
      <c r="A262" s="95" t="s">
        <v>291</v>
      </c>
      <c r="B262" s="34"/>
      <c r="C262" s="34"/>
      <c r="D262" s="27"/>
      <c r="E262" s="27"/>
      <c r="F262" s="27"/>
      <c r="G262" s="34"/>
      <c r="H262" s="27"/>
      <c r="I262" s="27"/>
      <c r="J262" s="27"/>
      <c r="K262" s="27"/>
      <c r="L262" s="27"/>
      <c r="M262" s="27"/>
      <c r="N262" s="27"/>
      <c r="O262" s="27"/>
      <c r="P262" s="34" t="s">
        <v>272</v>
      </c>
      <c r="Q262" s="432"/>
      <c r="R262" s="433"/>
      <c r="S262" s="433"/>
      <c r="T262" s="93"/>
      <c r="U262" s="94"/>
    </row>
    <row r="263" spans="1:21" ht="54.75">
      <c r="A263" s="49" t="s">
        <v>292</v>
      </c>
      <c r="B263" s="33"/>
      <c r="C263" s="52">
        <v>1</v>
      </c>
      <c r="D263" s="11">
        <v>0</v>
      </c>
      <c r="E263" s="11">
        <v>0</v>
      </c>
      <c r="F263" s="11">
        <v>0</v>
      </c>
      <c r="G263" s="52">
        <v>0</v>
      </c>
      <c r="H263" s="11">
        <v>0</v>
      </c>
      <c r="I263" s="11">
        <v>1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33" t="s">
        <v>272</v>
      </c>
      <c r="Q263" s="432"/>
      <c r="R263" s="433"/>
      <c r="S263" s="433"/>
      <c r="T263" s="96">
        <v>41640</v>
      </c>
      <c r="U263" s="64" t="s">
        <v>293</v>
      </c>
    </row>
    <row r="264" spans="1:21" ht="80.25" customHeight="1">
      <c r="A264" s="49" t="s">
        <v>294</v>
      </c>
      <c r="B264" s="33"/>
      <c r="C264" s="52">
        <v>1</v>
      </c>
      <c r="D264" s="11">
        <v>0</v>
      </c>
      <c r="E264" s="11">
        <v>0</v>
      </c>
      <c r="F264" s="11">
        <v>0</v>
      </c>
      <c r="G264" s="52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1</v>
      </c>
      <c r="P264" s="33" t="s">
        <v>272</v>
      </c>
      <c r="Q264" s="432"/>
      <c r="R264" s="433"/>
      <c r="S264" s="433"/>
      <c r="T264" s="96">
        <v>41640</v>
      </c>
      <c r="U264" s="64" t="s">
        <v>171</v>
      </c>
    </row>
    <row r="265" spans="1:21" ht="41.25">
      <c r="A265" s="46" t="s">
        <v>65</v>
      </c>
      <c r="B265" s="33"/>
      <c r="C265" s="52">
        <v>2</v>
      </c>
      <c r="D265" s="11">
        <v>2</v>
      </c>
      <c r="E265" s="52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33" t="s">
        <v>272</v>
      </c>
      <c r="Q265" s="98">
        <v>73277957</v>
      </c>
      <c r="R265" s="61">
        <v>0</v>
      </c>
      <c r="S265" s="62">
        <f>R265/Q265</f>
        <v>0</v>
      </c>
      <c r="T265" s="80">
        <v>41640</v>
      </c>
      <c r="U265" s="207" t="s">
        <v>171</v>
      </c>
    </row>
    <row r="266" spans="1:21" ht="15">
      <c r="A266" s="351" t="s">
        <v>295</v>
      </c>
      <c r="B266" s="352"/>
      <c r="C266" s="352"/>
      <c r="D266" s="352"/>
      <c r="E266" s="352"/>
      <c r="F266" s="352"/>
      <c r="G266" s="352"/>
      <c r="H266" s="352"/>
      <c r="I266" s="352"/>
      <c r="J266" s="352"/>
      <c r="K266" s="352"/>
      <c r="L266" s="352"/>
      <c r="M266" s="352"/>
      <c r="N266" s="352"/>
      <c r="O266" s="352"/>
      <c r="P266" s="352"/>
      <c r="Q266" s="73">
        <v>150000000</v>
      </c>
      <c r="R266" s="73">
        <f>SUM(R233:R265)</f>
        <v>0</v>
      </c>
      <c r="S266" s="38">
        <f>R266/Q266</f>
        <v>0</v>
      </c>
      <c r="T266" s="51"/>
      <c r="U266" s="204"/>
    </row>
    <row r="267" spans="1:21" ht="17.25">
      <c r="A267" s="394" t="s">
        <v>296</v>
      </c>
      <c r="B267" s="395"/>
      <c r="C267" s="395"/>
      <c r="D267" s="395"/>
      <c r="E267" s="395"/>
      <c r="F267" s="395"/>
      <c r="G267" s="395"/>
      <c r="H267" s="395"/>
      <c r="I267" s="395"/>
      <c r="J267" s="395"/>
      <c r="K267" s="395"/>
      <c r="L267" s="395"/>
      <c r="M267" s="395"/>
      <c r="N267" s="395"/>
      <c r="O267" s="395"/>
      <c r="P267" s="395"/>
      <c r="Q267" s="99">
        <f>Q266+Q241+Q225+Q186+Q180+Q165</f>
        <v>830889960</v>
      </c>
      <c r="R267" s="99">
        <f>SUM(R234:R266)</f>
        <v>0</v>
      </c>
      <c r="S267" s="100">
        <f>R267/Q267</f>
        <v>0</v>
      </c>
      <c r="T267" s="101"/>
      <c r="U267" s="208"/>
    </row>
    <row r="268" spans="1:21" ht="15">
      <c r="A268" s="429" t="s">
        <v>297</v>
      </c>
      <c r="B268" s="430"/>
      <c r="C268" s="430"/>
      <c r="D268" s="430"/>
      <c r="E268" s="430"/>
      <c r="F268" s="430"/>
      <c r="G268" s="430"/>
      <c r="H268" s="430"/>
      <c r="I268" s="430"/>
      <c r="J268" s="430"/>
      <c r="K268" s="430"/>
      <c r="L268" s="430"/>
      <c r="M268" s="430"/>
      <c r="N268" s="430"/>
      <c r="O268" s="430"/>
      <c r="P268" s="430"/>
      <c r="Q268" s="430"/>
      <c r="R268" s="430"/>
      <c r="S268" s="430"/>
      <c r="T268" s="430"/>
      <c r="U268" s="431"/>
    </row>
    <row r="269" spans="1:21" ht="15">
      <c r="A269" s="426" t="s">
        <v>298</v>
      </c>
      <c r="B269" s="427"/>
      <c r="C269" s="427"/>
      <c r="D269" s="427"/>
      <c r="E269" s="427"/>
      <c r="F269" s="427"/>
      <c r="G269" s="427"/>
      <c r="H269" s="427"/>
      <c r="I269" s="427"/>
      <c r="J269" s="427"/>
      <c r="K269" s="427"/>
      <c r="L269" s="427"/>
      <c r="M269" s="427"/>
      <c r="N269" s="427"/>
      <c r="O269" s="427"/>
      <c r="P269" s="427"/>
      <c r="Q269" s="427"/>
      <c r="R269" s="427"/>
      <c r="S269" s="427"/>
      <c r="T269" s="427"/>
      <c r="U269" s="428"/>
    </row>
    <row r="270" spans="1:21" ht="15" customHeight="1">
      <c r="A270" s="368" t="s">
        <v>4</v>
      </c>
      <c r="B270" s="369" t="s">
        <v>5</v>
      </c>
      <c r="C270" s="369" t="s">
        <v>6</v>
      </c>
      <c r="D270" s="369" t="s">
        <v>7</v>
      </c>
      <c r="E270" s="369"/>
      <c r="F270" s="369"/>
      <c r="G270" s="369"/>
      <c r="H270" s="369"/>
      <c r="I270" s="369"/>
      <c r="J270" s="369"/>
      <c r="K270" s="369"/>
      <c r="L270" s="369"/>
      <c r="M270" s="369"/>
      <c r="N270" s="369"/>
      <c r="O270" s="369"/>
      <c r="P270" s="369" t="s">
        <v>8</v>
      </c>
      <c r="Q270" s="359" t="s">
        <v>9</v>
      </c>
      <c r="R270" s="360" t="s">
        <v>10</v>
      </c>
      <c r="S270" s="360" t="s">
        <v>11</v>
      </c>
      <c r="T270" s="360" t="s">
        <v>12</v>
      </c>
      <c r="U270" s="361" t="s">
        <v>13</v>
      </c>
    </row>
    <row r="271" spans="1:21" ht="14.25">
      <c r="A271" s="368"/>
      <c r="B271" s="369"/>
      <c r="C271" s="369"/>
      <c r="D271" s="52" t="s">
        <v>15</v>
      </c>
      <c r="E271" s="52" t="s">
        <v>16</v>
      </c>
      <c r="F271" s="52" t="s">
        <v>17</v>
      </c>
      <c r="G271" s="52" t="s">
        <v>18</v>
      </c>
      <c r="H271" s="52" t="s">
        <v>19</v>
      </c>
      <c r="I271" s="52" t="s">
        <v>20</v>
      </c>
      <c r="J271" s="52" t="s">
        <v>21</v>
      </c>
      <c r="K271" s="52" t="s">
        <v>22</v>
      </c>
      <c r="L271" s="52" t="s">
        <v>23</v>
      </c>
      <c r="M271" s="52" t="s">
        <v>24</v>
      </c>
      <c r="N271" s="52" t="s">
        <v>25</v>
      </c>
      <c r="O271" s="53" t="s">
        <v>26</v>
      </c>
      <c r="P271" s="369"/>
      <c r="Q271" s="359"/>
      <c r="R271" s="360"/>
      <c r="S271" s="360"/>
      <c r="T271" s="360"/>
      <c r="U271" s="361"/>
    </row>
    <row r="272" spans="1:21" ht="41.25">
      <c r="A272" s="32" t="s">
        <v>299</v>
      </c>
      <c r="B272" s="33"/>
      <c r="C272" s="52">
        <v>45</v>
      </c>
      <c r="D272" s="54">
        <v>2</v>
      </c>
      <c r="E272" s="52">
        <v>3</v>
      </c>
      <c r="F272" s="52">
        <v>4</v>
      </c>
      <c r="G272" s="52">
        <v>4</v>
      </c>
      <c r="H272" s="52">
        <v>4</v>
      </c>
      <c r="I272" s="52">
        <v>4</v>
      </c>
      <c r="J272" s="52">
        <v>4</v>
      </c>
      <c r="K272" s="52">
        <v>4</v>
      </c>
      <c r="L272" s="52">
        <v>4</v>
      </c>
      <c r="M272" s="52">
        <v>4</v>
      </c>
      <c r="N272" s="52">
        <v>4</v>
      </c>
      <c r="O272" s="52">
        <v>4</v>
      </c>
      <c r="P272" s="33" t="s">
        <v>300</v>
      </c>
      <c r="Q272" s="60">
        <v>0</v>
      </c>
      <c r="R272" s="61">
        <v>0</v>
      </c>
      <c r="S272" s="62" t="e">
        <f aca="true" t="shared" si="4" ref="S272:S280">R272/Q272</f>
        <v>#DIV/0!</v>
      </c>
      <c r="T272" s="80">
        <v>41640</v>
      </c>
      <c r="U272" s="207">
        <v>42004</v>
      </c>
    </row>
    <row r="273" spans="1:21" ht="41.25">
      <c r="A273" s="32" t="s">
        <v>301</v>
      </c>
      <c r="B273" s="33"/>
      <c r="C273" s="54">
        <v>400</v>
      </c>
      <c r="D273" s="52">
        <v>25</v>
      </c>
      <c r="E273" s="52">
        <v>40</v>
      </c>
      <c r="F273" s="52">
        <v>40</v>
      </c>
      <c r="G273" s="52">
        <v>20</v>
      </c>
      <c r="H273" s="52">
        <v>40</v>
      </c>
      <c r="I273" s="52">
        <v>35</v>
      </c>
      <c r="J273" s="52">
        <v>35</v>
      </c>
      <c r="K273" s="52">
        <v>35</v>
      </c>
      <c r="L273" s="52">
        <v>35</v>
      </c>
      <c r="M273" s="52">
        <v>35</v>
      </c>
      <c r="N273" s="52">
        <v>30</v>
      </c>
      <c r="O273" s="54">
        <v>30</v>
      </c>
      <c r="P273" s="33" t="s">
        <v>300</v>
      </c>
      <c r="Q273" s="60">
        <v>0</v>
      </c>
      <c r="R273" s="61">
        <v>0</v>
      </c>
      <c r="S273" s="62" t="e">
        <f t="shared" si="4"/>
        <v>#DIV/0!</v>
      </c>
      <c r="T273" s="80">
        <v>41640</v>
      </c>
      <c r="U273" s="207">
        <v>42004</v>
      </c>
    </row>
    <row r="274" spans="1:21" ht="41.25">
      <c r="A274" s="32" t="s">
        <v>302</v>
      </c>
      <c r="B274" s="33"/>
      <c r="C274" s="52">
        <v>18</v>
      </c>
      <c r="D274" s="52">
        <v>1</v>
      </c>
      <c r="E274" s="52">
        <v>1</v>
      </c>
      <c r="F274" s="52">
        <v>1</v>
      </c>
      <c r="G274" s="52">
        <v>1</v>
      </c>
      <c r="H274" s="52">
        <v>1</v>
      </c>
      <c r="I274" s="52">
        <v>1</v>
      </c>
      <c r="J274" s="52">
        <v>2</v>
      </c>
      <c r="K274" s="52">
        <v>2</v>
      </c>
      <c r="L274" s="52">
        <v>2</v>
      </c>
      <c r="M274" s="52">
        <v>2</v>
      </c>
      <c r="N274" s="52">
        <v>2</v>
      </c>
      <c r="O274" s="52">
        <v>2</v>
      </c>
      <c r="P274" s="33" t="s">
        <v>303</v>
      </c>
      <c r="Q274" s="60">
        <v>0</v>
      </c>
      <c r="R274" s="61">
        <v>0</v>
      </c>
      <c r="S274" s="62" t="e">
        <f t="shared" si="4"/>
        <v>#DIV/0!</v>
      </c>
      <c r="T274" s="80">
        <v>41640</v>
      </c>
      <c r="U274" s="207">
        <v>42004</v>
      </c>
    </row>
    <row r="275" spans="1:21" ht="41.25">
      <c r="A275" s="32" t="s">
        <v>304</v>
      </c>
      <c r="B275" s="33"/>
      <c r="C275" s="52">
        <v>120</v>
      </c>
      <c r="D275" s="52">
        <v>10</v>
      </c>
      <c r="E275" s="52">
        <v>10</v>
      </c>
      <c r="F275" s="52">
        <v>10</v>
      </c>
      <c r="G275" s="52">
        <v>10</v>
      </c>
      <c r="H275" s="52">
        <v>10</v>
      </c>
      <c r="I275" s="52">
        <v>10</v>
      </c>
      <c r="J275" s="52">
        <v>10</v>
      </c>
      <c r="K275" s="52">
        <v>10</v>
      </c>
      <c r="L275" s="52">
        <v>10</v>
      </c>
      <c r="M275" s="52">
        <v>10</v>
      </c>
      <c r="N275" s="52">
        <v>10</v>
      </c>
      <c r="O275" s="52">
        <v>10</v>
      </c>
      <c r="P275" s="33" t="s">
        <v>300</v>
      </c>
      <c r="Q275" s="60">
        <v>0</v>
      </c>
      <c r="R275" s="61">
        <v>0</v>
      </c>
      <c r="S275" s="62" t="e">
        <f t="shared" si="4"/>
        <v>#DIV/0!</v>
      </c>
      <c r="T275" s="80">
        <v>41640</v>
      </c>
      <c r="U275" s="207">
        <v>42004</v>
      </c>
    </row>
    <row r="276" spans="1:21" ht="41.25">
      <c r="A276" s="32" t="s">
        <v>305</v>
      </c>
      <c r="B276" s="33"/>
      <c r="C276" s="52">
        <v>6</v>
      </c>
      <c r="D276" s="52">
        <v>0</v>
      </c>
      <c r="E276" s="52">
        <v>1</v>
      </c>
      <c r="F276" s="52">
        <v>0</v>
      </c>
      <c r="G276" s="52">
        <v>1</v>
      </c>
      <c r="H276" s="52">
        <v>0</v>
      </c>
      <c r="I276" s="52">
        <v>1</v>
      </c>
      <c r="J276" s="52">
        <v>0</v>
      </c>
      <c r="K276" s="52">
        <v>1</v>
      </c>
      <c r="L276" s="52">
        <v>0</v>
      </c>
      <c r="M276" s="52">
        <v>1</v>
      </c>
      <c r="N276" s="52">
        <v>0</v>
      </c>
      <c r="O276" s="52">
        <v>1</v>
      </c>
      <c r="P276" s="33" t="s">
        <v>300</v>
      </c>
      <c r="Q276" s="60">
        <v>0</v>
      </c>
      <c r="R276" s="61">
        <v>0</v>
      </c>
      <c r="S276" s="62" t="e">
        <f t="shared" si="4"/>
        <v>#DIV/0!</v>
      </c>
      <c r="T276" s="80">
        <v>41640</v>
      </c>
      <c r="U276" s="207">
        <v>42004</v>
      </c>
    </row>
    <row r="277" spans="1:21" ht="41.25">
      <c r="A277" s="32" t="s">
        <v>306</v>
      </c>
      <c r="B277" s="33"/>
      <c r="C277" s="52">
        <f>D277+E277+F277+G277+H277+I277+J277+K277+L277+M277+N277+O277</f>
        <v>120</v>
      </c>
      <c r="D277" s="52">
        <v>10</v>
      </c>
      <c r="E277" s="52">
        <v>10</v>
      </c>
      <c r="F277" s="52">
        <v>10</v>
      </c>
      <c r="G277" s="52">
        <v>10</v>
      </c>
      <c r="H277" s="52">
        <v>10</v>
      </c>
      <c r="I277" s="52">
        <v>10</v>
      </c>
      <c r="J277" s="52">
        <v>10</v>
      </c>
      <c r="K277" s="52">
        <v>10</v>
      </c>
      <c r="L277" s="52">
        <v>10</v>
      </c>
      <c r="M277" s="52">
        <v>10</v>
      </c>
      <c r="N277" s="52">
        <v>10</v>
      </c>
      <c r="O277" s="52">
        <v>10</v>
      </c>
      <c r="P277" s="33" t="s">
        <v>300</v>
      </c>
      <c r="Q277" s="60">
        <v>0</v>
      </c>
      <c r="R277" s="61">
        <v>0</v>
      </c>
      <c r="S277" s="62" t="e">
        <f t="shared" si="4"/>
        <v>#DIV/0!</v>
      </c>
      <c r="T277" s="80">
        <v>41791</v>
      </c>
      <c r="U277" s="207">
        <v>42004</v>
      </c>
    </row>
    <row r="278" spans="1:21" ht="41.25">
      <c r="A278" s="32" t="s">
        <v>307</v>
      </c>
      <c r="B278" s="33"/>
      <c r="C278" s="52">
        <v>2</v>
      </c>
      <c r="D278" s="52">
        <v>2</v>
      </c>
      <c r="E278" s="52">
        <v>0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33" t="s">
        <v>300</v>
      </c>
      <c r="Q278" s="60">
        <v>45332568</v>
      </c>
      <c r="R278" s="61">
        <v>0</v>
      </c>
      <c r="S278" s="62">
        <f t="shared" si="4"/>
        <v>0</v>
      </c>
      <c r="T278" s="80">
        <v>41640</v>
      </c>
      <c r="U278" s="207" t="s">
        <v>171</v>
      </c>
    </row>
    <row r="279" spans="1:21" ht="41.25">
      <c r="A279" s="49" t="s">
        <v>308</v>
      </c>
      <c r="B279" s="33"/>
      <c r="C279" s="52">
        <v>6</v>
      </c>
      <c r="D279" s="11">
        <v>0</v>
      </c>
      <c r="E279" s="52">
        <v>1</v>
      </c>
      <c r="F279" s="11">
        <v>0</v>
      </c>
      <c r="G279" s="52">
        <v>1</v>
      </c>
      <c r="H279" s="11">
        <v>0</v>
      </c>
      <c r="I279" s="52">
        <v>1</v>
      </c>
      <c r="J279" s="11">
        <v>0</v>
      </c>
      <c r="K279" s="52">
        <v>1</v>
      </c>
      <c r="L279" s="11">
        <v>0</v>
      </c>
      <c r="M279" s="52">
        <v>1</v>
      </c>
      <c r="N279" s="11">
        <v>0</v>
      </c>
      <c r="O279" s="52">
        <v>1</v>
      </c>
      <c r="P279" s="33" t="s">
        <v>300</v>
      </c>
      <c r="Q279" s="60">
        <v>0</v>
      </c>
      <c r="R279" s="61">
        <v>0</v>
      </c>
      <c r="S279" s="62" t="e">
        <f t="shared" si="4"/>
        <v>#DIV/0!</v>
      </c>
      <c r="T279" s="80">
        <v>41640</v>
      </c>
      <c r="U279" s="207">
        <v>42004</v>
      </c>
    </row>
    <row r="280" spans="1:21" ht="17.25">
      <c r="A280" s="394" t="s">
        <v>309</v>
      </c>
      <c r="B280" s="395"/>
      <c r="C280" s="395"/>
      <c r="D280" s="395"/>
      <c r="E280" s="395"/>
      <c r="F280" s="395"/>
      <c r="G280" s="395"/>
      <c r="H280" s="395"/>
      <c r="I280" s="395"/>
      <c r="J280" s="395"/>
      <c r="K280" s="395"/>
      <c r="L280" s="395"/>
      <c r="M280" s="395"/>
      <c r="N280" s="395"/>
      <c r="O280" s="395"/>
      <c r="P280" s="395"/>
      <c r="Q280" s="99">
        <f>SUM(Q272:Q279)</f>
        <v>45332568</v>
      </c>
      <c r="R280" s="99">
        <f>SUM(R272:R279)</f>
        <v>0</v>
      </c>
      <c r="S280" s="100">
        <f t="shared" si="4"/>
        <v>0</v>
      </c>
      <c r="T280" s="102"/>
      <c r="U280" s="209"/>
    </row>
    <row r="281" spans="1:21" ht="15">
      <c r="A281" s="426" t="s">
        <v>310</v>
      </c>
      <c r="B281" s="427"/>
      <c r="C281" s="427"/>
      <c r="D281" s="427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27"/>
      <c r="Q281" s="427"/>
      <c r="R281" s="427"/>
      <c r="S281" s="427"/>
      <c r="T281" s="427"/>
      <c r="U281" s="428"/>
    </row>
    <row r="282" spans="1:21" ht="15" customHeight="1">
      <c r="A282" s="368" t="s">
        <v>4</v>
      </c>
      <c r="B282" s="369" t="s">
        <v>5</v>
      </c>
      <c r="C282" s="369" t="s">
        <v>6</v>
      </c>
      <c r="D282" s="369" t="s">
        <v>7</v>
      </c>
      <c r="E282" s="369"/>
      <c r="F282" s="369"/>
      <c r="G282" s="369"/>
      <c r="H282" s="369"/>
      <c r="I282" s="369"/>
      <c r="J282" s="369"/>
      <c r="K282" s="369"/>
      <c r="L282" s="369"/>
      <c r="M282" s="369"/>
      <c r="N282" s="369"/>
      <c r="O282" s="369"/>
      <c r="P282" s="369" t="s">
        <v>8</v>
      </c>
      <c r="Q282" s="360" t="s">
        <v>9</v>
      </c>
      <c r="R282" s="360" t="s">
        <v>10</v>
      </c>
      <c r="S282" s="360" t="s">
        <v>11</v>
      </c>
      <c r="T282" s="360" t="s">
        <v>12</v>
      </c>
      <c r="U282" s="361" t="s">
        <v>13</v>
      </c>
    </row>
    <row r="283" spans="1:21" ht="14.25">
      <c r="A283" s="368"/>
      <c r="B283" s="369"/>
      <c r="C283" s="369"/>
      <c r="D283" s="52" t="s">
        <v>15</v>
      </c>
      <c r="E283" s="52" t="s">
        <v>16</v>
      </c>
      <c r="F283" s="52" t="s">
        <v>17</v>
      </c>
      <c r="G283" s="52" t="s">
        <v>18</v>
      </c>
      <c r="H283" s="52" t="s">
        <v>19</v>
      </c>
      <c r="I283" s="52" t="s">
        <v>20</v>
      </c>
      <c r="J283" s="52" t="s">
        <v>21</v>
      </c>
      <c r="K283" s="52" t="s">
        <v>22</v>
      </c>
      <c r="L283" s="52" t="s">
        <v>23</v>
      </c>
      <c r="M283" s="52" t="s">
        <v>24</v>
      </c>
      <c r="N283" s="52" t="s">
        <v>25</v>
      </c>
      <c r="O283" s="53" t="s">
        <v>26</v>
      </c>
      <c r="P283" s="369"/>
      <c r="Q283" s="360"/>
      <c r="R283" s="360"/>
      <c r="S283" s="360"/>
      <c r="T283" s="360"/>
      <c r="U283" s="361"/>
    </row>
    <row r="284" spans="1:21" ht="306" customHeight="1">
      <c r="A284" s="32" t="s">
        <v>311</v>
      </c>
      <c r="B284" s="33"/>
      <c r="C284" s="34">
        <v>666</v>
      </c>
      <c r="D284" s="52">
        <v>42</v>
      </c>
      <c r="E284" s="52">
        <v>60</v>
      </c>
      <c r="F284" s="52">
        <v>60</v>
      </c>
      <c r="G284" s="52">
        <v>42</v>
      </c>
      <c r="H284" s="52">
        <v>60</v>
      </c>
      <c r="I284" s="52">
        <v>60</v>
      </c>
      <c r="J284" s="52">
        <v>60</v>
      </c>
      <c r="K284" s="52">
        <v>60</v>
      </c>
      <c r="L284" s="52">
        <v>60</v>
      </c>
      <c r="M284" s="52">
        <v>60</v>
      </c>
      <c r="N284" s="52">
        <v>60</v>
      </c>
      <c r="O284" s="52">
        <v>42</v>
      </c>
      <c r="P284" s="33" t="s">
        <v>272</v>
      </c>
      <c r="Q284" s="60">
        <v>0</v>
      </c>
      <c r="R284" s="61">
        <v>0</v>
      </c>
      <c r="S284" s="62">
        <v>0</v>
      </c>
      <c r="T284" s="80">
        <v>41640</v>
      </c>
      <c r="U284" s="207" t="s">
        <v>171</v>
      </c>
    </row>
    <row r="285" spans="1:21" ht="358.5">
      <c r="A285" s="32" t="s">
        <v>312</v>
      </c>
      <c r="B285" s="33"/>
      <c r="C285" s="75">
        <v>2250</v>
      </c>
      <c r="D285" s="52">
        <v>150</v>
      </c>
      <c r="E285" s="52">
        <v>200</v>
      </c>
      <c r="F285" s="52">
        <v>200</v>
      </c>
      <c r="G285" s="52">
        <v>150</v>
      </c>
      <c r="H285" s="52">
        <v>200</v>
      </c>
      <c r="I285" s="52">
        <v>200</v>
      </c>
      <c r="J285" s="52">
        <v>200</v>
      </c>
      <c r="K285" s="52">
        <v>200</v>
      </c>
      <c r="L285" s="52">
        <v>200</v>
      </c>
      <c r="M285" s="52">
        <v>200</v>
      </c>
      <c r="N285" s="52">
        <v>200</v>
      </c>
      <c r="O285" s="52">
        <v>150</v>
      </c>
      <c r="P285" s="33" t="s">
        <v>272</v>
      </c>
      <c r="Q285" s="60">
        <v>0</v>
      </c>
      <c r="R285" s="61">
        <v>0</v>
      </c>
      <c r="S285" s="62">
        <v>0</v>
      </c>
      <c r="T285" s="80">
        <v>41640</v>
      </c>
      <c r="U285" s="207" t="s">
        <v>171</v>
      </c>
    </row>
    <row r="286" spans="1:21" ht="41.25">
      <c r="A286" s="32" t="s">
        <v>313</v>
      </c>
      <c r="B286" s="33"/>
      <c r="C286" s="75">
        <v>5550</v>
      </c>
      <c r="D286" s="52">
        <v>350</v>
      </c>
      <c r="E286" s="52">
        <v>500</v>
      </c>
      <c r="F286" s="52">
        <v>500</v>
      </c>
      <c r="G286" s="52">
        <v>350</v>
      </c>
      <c r="H286" s="52">
        <v>500</v>
      </c>
      <c r="I286" s="52">
        <v>500</v>
      </c>
      <c r="J286" s="52">
        <v>500</v>
      </c>
      <c r="K286" s="52">
        <v>500</v>
      </c>
      <c r="L286" s="52">
        <v>500</v>
      </c>
      <c r="M286" s="52">
        <v>500</v>
      </c>
      <c r="N286" s="52">
        <v>500</v>
      </c>
      <c r="O286" s="52">
        <v>350</v>
      </c>
      <c r="P286" s="33" t="s">
        <v>272</v>
      </c>
      <c r="Q286" s="60">
        <v>0</v>
      </c>
      <c r="R286" s="61">
        <v>0</v>
      </c>
      <c r="S286" s="62">
        <v>0</v>
      </c>
      <c r="T286" s="80">
        <v>41640</v>
      </c>
      <c r="U286" s="207" t="s">
        <v>171</v>
      </c>
    </row>
    <row r="287" spans="1:21" ht="41.25">
      <c r="A287" s="32" t="s">
        <v>314</v>
      </c>
      <c r="B287" s="33"/>
      <c r="C287" s="34">
        <v>130</v>
      </c>
      <c r="D287" s="54">
        <v>0</v>
      </c>
      <c r="E287" s="54">
        <v>0</v>
      </c>
      <c r="F287" s="54">
        <v>0</v>
      </c>
      <c r="G287" s="54">
        <v>0</v>
      </c>
      <c r="H287" s="54">
        <v>130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33" t="s">
        <v>272</v>
      </c>
      <c r="Q287" s="60">
        <v>0</v>
      </c>
      <c r="R287" s="61">
        <v>0</v>
      </c>
      <c r="S287" s="62">
        <v>0</v>
      </c>
      <c r="T287" s="80">
        <v>41640</v>
      </c>
      <c r="U287" s="207" t="s">
        <v>277</v>
      </c>
    </row>
    <row r="288" spans="1:21" ht="41.25">
      <c r="A288" s="32" t="s">
        <v>315</v>
      </c>
      <c r="B288" s="33"/>
      <c r="C288" s="34">
        <v>108</v>
      </c>
      <c r="D288" s="54">
        <v>9</v>
      </c>
      <c r="E288" s="54">
        <v>9</v>
      </c>
      <c r="F288" s="54">
        <v>9</v>
      </c>
      <c r="G288" s="54">
        <v>9</v>
      </c>
      <c r="H288" s="54">
        <v>9</v>
      </c>
      <c r="I288" s="54">
        <v>9</v>
      </c>
      <c r="J288" s="54">
        <v>9</v>
      </c>
      <c r="K288" s="54">
        <v>9</v>
      </c>
      <c r="L288" s="54">
        <v>9</v>
      </c>
      <c r="M288" s="54">
        <v>9</v>
      </c>
      <c r="N288" s="54">
        <v>9</v>
      </c>
      <c r="O288" s="54">
        <v>9</v>
      </c>
      <c r="P288" s="33" t="s">
        <v>272</v>
      </c>
      <c r="Q288" s="60">
        <v>0</v>
      </c>
      <c r="R288" s="61">
        <v>0</v>
      </c>
      <c r="S288" s="62">
        <v>0</v>
      </c>
      <c r="T288" s="80">
        <v>41640</v>
      </c>
      <c r="U288" s="207" t="s">
        <v>171</v>
      </c>
    </row>
    <row r="289" spans="1:21" ht="41.25">
      <c r="A289" s="32" t="s">
        <v>316</v>
      </c>
      <c r="B289" s="33"/>
      <c r="C289" s="34">
        <v>6</v>
      </c>
      <c r="D289" s="54">
        <v>0</v>
      </c>
      <c r="E289" s="52">
        <v>1</v>
      </c>
      <c r="F289" s="52">
        <v>1</v>
      </c>
      <c r="G289" s="52">
        <v>1</v>
      </c>
      <c r="H289" s="52">
        <v>0</v>
      </c>
      <c r="I289" s="52">
        <v>0</v>
      </c>
      <c r="J289" s="52">
        <v>0</v>
      </c>
      <c r="K289" s="52">
        <v>0</v>
      </c>
      <c r="L289" s="52">
        <v>2</v>
      </c>
      <c r="M289" s="52">
        <v>1</v>
      </c>
      <c r="N289" s="52">
        <v>0</v>
      </c>
      <c r="O289" s="52">
        <v>0</v>
      </c>
      <c r="P289" s="33" t="s">
        <v>272</v>
      </c>
      <c r="Q289" s="60">
        <v>0</v>
      </c>
      <c r="R289" s="61">
        <v>0</v>
      </c>
      <c r="S289" s="62">
        <v>0</v>
      </c>
      <c r="T289" s="80">
        <v>41641</v>
      </c>
      <c r="U289" s="207" t="s">
        <v>178</v>
      </c>
    </row>
    <row r="290" spans="1:21" ht="41.25">
      <c r="A290" s="103" t="s">
        <v>317</v>
      </c>
      <c r="B290" s="34"/>
      <c r="C290" s="34"/>
      <c r="D290" s="27"/>
      <c r="E290" s="27"/>
      <c r="F290" s="27"/>
      <c r="G290" s="27"/>
      <c r="H290" s="27"/>
      <c r="I290" s="34"/>
      <c r="J290" s="27"/>
      <c r="K290" s="27"/>
      <c r="L290" s="27"/>
      <c r="M290" s="27"/>
      <c r="N290" s="27"/>
      <c r="O290" s="27"/>
      <c r="P290" s="34" t="s">
        <v>272</v>
      </c>
      <c r="Q290" s="77">
        <v>0</v>
      </c>
      <c r="R290" s="104"/>
      <c r="S290" s="78"/>
      <c r="T290" s="79"/>
      <c r="U290" s="206"/>
    </row>
    <row r="291" spans="1:21" ht="41.25">
      <c r="A291" s="32" t="s">
        <v>318</v>
      </c>
      <c r="B291" s="33"/>
      <c r="C291" s="34">
        <v>2</v>
      </c>
      <c r="D291" s="11">
        <v>0</v>
      </c>
      <c r="E291" s="11">
        <v>0</v>
      </c>
      <c r="F291" s="52">
        <v>1</v>
      </c>
      <c r="G291" s="11">
        <v>0</v>
      </c>
      <c r="H291" s="11">
        <v>0</v>
      </c>
      <c r="I291" s="52">
        <v>0</v>
      </c>
      <c r="J291" s="11">
        <v>1</v>
      </c>
      <c r="K291" s="11">
        <v>0</v>
      </c>
      <c r="L291" s="52">
        <v>0</v>
      </c>
      <c r="M291" s="11">
        <v>0</v>
      </c>
      <c r="N291" s="11">
        <v>0</v>
      </c>
      <c r="O291" s="11">
        <v>0</v>
      </c>
      <c r="P291" s="33" t="s">
        <v>272</v>
      </c>
      <c r="Q291" s="60">
        <v>0</v>
      </c>
      <c r="R291" s="61">
        <v>0</v>
      </c>
      <c r="S291" s="62">
        <v>0</v>
      </c>
      <c r="T291" s="80">
        <v>41643</v>
      </c>
      <c r="U291" s="207" t="s">
        <v>176</v>
      </c>
    </row>
    <row r="292" spans="1:21" ht="41.25">
      <c r="A292" s="32" t="s">
        <v>319</v>
      </c>
      <c r="B292" s="33"/>
      <c r="C292" s="34">
        <v>2</v>
      </c>
      <c r="D292" s="11">
        <v>0</v>
      </c>
      <c r="E292" s="11">
        <v>0</v>
      </c>
      <c r="F292" s="11">
        <v>0</v>
      </c>
      <c r="G292" s="11">
        <v>0</v>
      </c>
      <c r="H292" s="11">
        <v>1</v>
      </c>
      <c r="I292" s="52">
        <v>0</v>
      </c>
      <c r="J292" s="11">
        <v>0</v>
      </c>
      <c r="K292" s="11">
        <v>0</v>
      </c>
      <c r="L292" s="11">
        <v>0</v>
      </c>
      <c r="M292" s="11">
        <v>1</v>
      </c>
      <c r="N292" s="52">
        <v>0</v>
      </c>
      <c r="O292" s="52">
        <v>0</v>
      </c>
      <c r="P292" s="33" t="s">
        <v>272</v>
      </c>
      <c r="Q292" s="60">
        <v>0</v>
      </c>
      <c r="R292" s="61">
        <v>0</v>
      </c>
      <c r="S292" s="62">
        <v>0</v>
      </c>
      <c r="T292" s="80">
        <v>41644</v>
      </c>
      <c r="U292" s="207" t="s">
        <v>178</v>
      </c>
    </row>
    <row r="293" spans="1:21" ht="41.25">
      <c r="A293" s="32" t="s">
        <v>207</v>
      </c>
      <c r="B293" s="33"/>
      <c r="C293" s="34">
        <v>3</v>
      </c>
      <c r="D293" s="11">
        <v>3</v>
      </c>
      <c r="E293" s="11">
        <v>0</v>
      </c>
      <c r="F293" s="11">
        <v>0</v>
      </c>
      <c r="G293" s="11">
        <v>0</v>
      </c>
      <c r="H293" s="11">
        <v>0</v>
      </c>
      <c r="I293" s="52">
        <v>0</v>
      </c>
      <c r="J293" s="11">
        <v>0</v>
      </c>
      <c r="K293" s="11">
        <v>0</v>
      </c>
      <c r="L293" s="11">
        <v>0</v>
      </c>
      <c r="M293" s="11">
        <v>0</v>
      </c>
      <c r="N293" s="52">
        <v>0</v>
      </c>
      <c r="O293" s="52">
        <v>0</v>
      </c>
      <c r="P293" s="33" t="s">
        <v>272</v>
      </c>
      <c r="Q293" s="60">
        <v>137111094</v>
      </c>
      <c r="R293" s="61">
        <v>0</v>
      </c>
      <c r="S293" s="62">
        <v>0</v>
      </c>
      <c r="T293" s="80">
        <v>41640</v>
      </c>
      <c r="U293" s="207" t="s">
        <v>171</v>
      </c>
    </row>
    <row r="294" spans="1:21" ht="41.25">
      <c r="A294" s="49" t="s">
        <v>320</v>
      </c>
      <c r="B294" s="33"/>
      <c r="C294" s="34">
        <v>6</v>
      </c>
      <c r="D294" s="11">
        <v>0</v>
      </c>
      <c r="E294" s="52">
        <v>1</v>
      </c>
      <c r="F294" s="11">
        <v>0</v>
      </c>
      <c r="G294" s="52">
        <v>1</v>
      </c>
      <c r="H294" s="11">
        <v>0</v>
      </c>
      <c r="I294" s="52">
        <v>1</v>
      </c>
      <c r="J294" s="11">
        <v>0</v>
      </c>
      <c r="K294" s="52">
        <v>1</v>
      </c>
      <c r="L294" s="11">
        <v>0</v>
      </c>
      <c r="M294" s="52">
        <v>1</v>
      </c>
      <c r="N294" s="11">
        <v>0</v>
      </c>
      <c r="O294" s="11">
        <v>1</v>
      </c>
      <c r="P294" s="33" t="s">
        <v>272</v>
      </c>
      <c r="Q294" s="60">
        <v>0</v>
      </c>
      <c r="R294" s="61">
        <v>0</v>
      </c>
      <c r="S294" s="62">
        <v>0</v>
      </c>
      <c r="T294" s="80">
        <v>41641</v>
      </c>
      <c r="U294" s="207" t="s">
        <v>171</v>
      </c>
    </row>
    <row r="295" spans="1:21" ht="17.25">
      <c r="A295" s="394" t="s">
        <v>321</v>
      </c>
      <c r="B295" s="395"/>
      <c r="C295" s="395"/>
      <c r="D295" s="395"/>
      <c r="E295" s="395"/>
      <c r="F295" s="395"/>
      <c r="G295" s="395"/>
      <c r="H295" s="395"/>
      <c r="I295" s="395"/>
      <c r="J295" s="395"/>
      <c r="K295" s="395"/>
      <c r="L295" s="395"/>
      <c r="M295" s="395"/>
      <c r="N295" s="395"/>
      <c r="O295" s="395"/>
      <c r="P295" s="395"/>
      <c r="Q295" s="99">
        <f>SUM(Q284:Q294)</f>
        <v>137111094</v>
      </c>
      <c r="R295" s="99">
        <f>SUM(R280:R294)</f>
        <v>0</v>
      </c>
      <c r="S295" s="100">
        <f>R295/Q295</f>
        <v>0</v>
      </c>
      <c r="T295" s="102"/>
      <c r="U295" s="209"/>
    </row>
    <row r="296" spans="1:21" ht="14.25">
      <c r="A296" s="365" t="s">
        <v>322</v>
      </c>
      <c r="B296" s="366"/>
      <c r="C296" s="366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7"/>
    </row>
    <row r="297" spans="1:21" ht="15" customHeight="1">
      <c r="A297" s="368" t="s">
        <v>4</v>
      </c>
      <c r="B297" s="369" t="s">
        <v>5</v>
      </c>
      <c r="C297" s="369" t="s">
        <v>6</v>
      </c>
      <c r="D297" s="369" t="s">
        <v>7</v>
      </c>
      <c r="E297" s="369"/>
      <c r="F297" s="369"/>
      <c r="G297" s="369"/>
      <c r="H297" s="369"/>
      <c r="I297" s="369"/>
      <c r="J297" s="369"/>
      <c r="K297" s="369"/>
      <c r="L297" s="369"/>
      <c r="M297" s="369"/>
      <c r="N297" s="369"/>
      <c r="O297" s="369"/>
      <c r="P297" s="369" t="s">
        <v>8</v>
      </c>
      <c r="Q297" s="359" t="s">
        <v>9</v>
      </c>
      <c r="R297" s="360" t="s">
        <v>10</v>
      </c>
      <c r="S297" s="360" t="s">
        <v>11</v>
      </c>
      <c r="T297" s="360" t="s">
        <v>12</v>
      </c>
      <c r="U297" s="361" t="s">
        <v>13</v>
      </c>
    </row>
    <row r="298" spans="1:21" ht="14.25">
      <c r="A298" s="368"/>
      <c r="B298" s="369"/>
      <c r="C298" s="369"/>
      <c r="D298" s="52" t="s">
        <v>15</v>
      </c>
      <c r="E298" s="52" t="s">
        <v>16</v>
      </c>
      <c r="F298" s="52" t="s">
        <v>17</v>
      </c>
      <c r="G298" s="52" t="s">
        <v>18</v>
      </c>
      <c r="H298" s="52" t="s">
        <v>19</v>
      </c>
      <c r="I298" s="52" t="s">
        <v>20</v>
      </c>
      <c r="J298" s="52" t="s">
        <v>21</v>
      </c>
      <c r="K298" s="52" t="s">
        <v>22</v>
      </c>
      <c r="L298" s="52" t="s">
        <v>23</v>
      </c>
      <c r="M298" s="52" t="s">
        <v>24</v>
      </c>
      <c r="N298" s="52" t="s">
        <v>25</v>
      </c>
      <c r="O298" s="53" t="s">
        <v>26</v>
      </c>
      <c r="P298" s="369"/>
      <c r="Q298" s="359"/>
      <c r="R298" s="360"/>
      <c r="S298" s="360"/>
      <c r="T298" s="360"/>
      <c r="U298" s="361"/>
    </row>
    <row r="299" spans="1:21" ht="42.75">
      <c r="A299" s="105" t="s">
        <v>323</v>
      </c>
      <c r="B299" s="33"/>
      <c r="C299" s="1">
        <v>1</v>
      </c>
      <c r="D299" s="11">
        <v>1</v>
      </c>
      <c r="E299" s="11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1</v>
      </c>
      <c r="L299" s="52">
        <v>0</v>
      </c>
      <c r="M299" s="52">
        <v>0</v>
      </c>
      <c r="N299" s="52">
        <v>0</v>
      </c>
      <c r="O299" s="54">
        <v>0</v>
      </c>
      <c r="P299" s="33" t="s">
        <v>324</v>
      </c>
      <c r="Q299" s="60">
        <v>22926816</v>
      </c>
      <c r="R299" s="61">
        <v>0</v>
      </c>
      <c r="S299" s="62">
        <v>0</v>
      </c>
      <c r="T299" s="80">
        <v>41640</v>
      </c>
      <c r="U299" s="207" t="s">
        <v>171</v>
      </c>
    </row>
    <row r="300" spans="1:21" ht="15">
      <c r="A300" s="423" t="s">
        <v>325</v>
      </c>
      <c r="B300" s="424"/>
      <c r="C300" s="424"/>
      <c r="D300" s="424"/>
      <c r="E300" s="424"/>
      <c r="F300" s="424"/>
      <c r="G300" s="424"/>
      <c r="H300" s="424"/>
      <c r="I300" s="424"/>
      <c r="J300" s="424"/>
      <c r="K300" s="424"/>
      <c r="L300" s="424"/>
      <c r="M300" s="424"/>
      <c r="N300" s="424"/>
      <c r="O300" s="424"/>
      <c r="P300" s="424"/>
      <c r="Q300" s="424"/>
      <c r="R300" s="424"/>
      <c r="S300" s="424"/>
      <c r="T300" s="424"/>
      <c r="U300" s="425"/>
    </row>
    <row r="301" spans="1:21" ht="42.75">
      <c r="A301" s="105" t="s">
        <v>326</v>
      </c>
      <c r="B301" s="33"/>
      <c r="C301" s="1">
        <v>1</v>
      </c>
      <c r="D301" s="11">
        <v>0</v>
      </c>
      <c r="E301" s="11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1</v>
      </c>
      <c r="L301" s="52">
        <v>0</v>
      </c>
      <c r="M301" s="52">
        <v>0</v>
      </c>
      <c r="N301" s="52">
        <v>0</v>
      </c>
      <c r="O301" s="54">
        <v>0</v>
      </c>
      <c r="P301" s="33" t="s">
        <v>324</v>
      </c>
      <c r="Q301" s="60">
        <v>27000000</v>
      </c>
      <c r="R301" s="61">
        <v>0</v>
      </c>
      <c r="S301" s="62">
        <v>0</v>
      </c>
      <c r="T301" s="80">
        <v>41640</v>
      </c>
      <c r="U301" s="207" t="s">
        <v>327</v>
      </c>
    </row>
    <row r="302" spans="1:21" ht="41.25">
      <c r="A302" s="32" t="s">
        <v>328</v>
      </c>
      <c r="B302" s="33"/>
      <c r="C302" s="1">
        <v>1</v>
      </c>
      <c r="D302" s="11">
        <v>0</v>
      </c>
      <c r="E302" s="11">
        <v>0</v>
      </c>
      <c r="F302" s="11">
        <v>0</v>
      </c>
      <c r="G302" s="52">
        <v>0</v>
      </c>
      <c r="H302" s="52">
        <v>0</v>
      </c>
      <c r="I302" s="11">
        <v>0</v>
      </c>
      <c r="J302" s="52">
        <v>0</v>
      </c>
      <c r="K302" s="11">
        <v>0</v>
      </c>
      <c r="L302" s="52">
        <v>0</v>
      </c>
      <c r="M302" s="11">
        <v>1</v>
      </c>
      <c r="N302" s="52">
        <v>0</v>
      </c>
      <c r="O302" s="11">
        <v>0</v>
      </c>
      <c r="P302" s="33" t="s">
        <v>324</v>
      </c>
      <c r="Q302" s="60">
        <v>27000000</v>
      </c>
      <c r="R302" s="61">
        <v>0</v>
      </c>
      <c r="S302" s="62">
        <v>0</v>
      </c>
      <c r="T302" s="80">
        <v>41640</v>
      </c>
      <c r="U302" s="207" t="s">
        <v>178</v>
      </c>
    </row>
    <row r="303" spans="1:21" ht="41.25">
      <c r="A303" s="40" t="s">
        <v>329</v>
      </c>
      <c r="B303" s="33"/>
      <c r="C303" s="1">
        <v>1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52">
        <v>0</v>
      </c>
      <c r="J303" s="11">
        <v>0</v>
      </c>
      <c r="K303" s="11">
        <v>0</v>
      </c>
      <c r="L303" s="11">
        <v>1</v>
      </c>
      <c r="M303" s="52">
        <v>0</v>
      </c>
      <c r="N303" s="11">
        <v>0</v>
      </c>
      <c r="O303" s="11">
        <v>0</v>
      </c>
      <c r="P303" s="33" t="s">
        <v>324</v>
      </c>
      <c r="Q303" s="60">
        <v>27000000</v>
      </c>
      <c r="R303" s="61">
        <v>0</v>
      </c>
      <c r="S303" s="62">
        <v>0</v>
      </c>
      <c r="T303" s="80">
        <v>41640</v>
      </c>
      <c r="U303" s="207" t="s">
        <v>239</v>
      </c>
    </row>
    <row r="304" spans="1:21" ht="54.75">
      <c r="A304" s="105" t="s">
        <v>330</v>
      </c>
      <c r="B304" s="33"/>
      <c r="C304" s="1">
        <v>1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52">
        <v>0</v>
      </c>
      <c r="J304" s="11">
        <v>0</v>
      </c>
      <c r="K304" s="11">
        <v>0</v>
      </c>
      <c r="L304" s="11">
        <v>0</v>
      </c>
      <c r="M304" s="52">
        <v>0</v>
      </c>
      <c r="N304" s="11">
        <v>0</v>
      </c>
      <c r="O304" s="11">
        <v>1</v>
      </c>
      <c r="P304" s="33" t="s">
        <v>324</v>
      </c>
      <c r="Q304" s="60">
        <v>27000000</v>
      </c>
      <c r="R304" s="61">
        <v>0</v>
      </c>
      <c r="S304" s="62">
        <v>0</v>
      </c>
      <c r="T304" s="80">
        <v>41640</v>
      </c>
      <c r="U304" s="207" t="s">
        <v>171</v>
      </c>
    </row>
    <row r="305" spans="1:21" ht="14.25">
      <c r="A305" s="375" t="s">
        <v>331</v>
      </c>
      <c r="B305" s="376"/>
      <c r="C305" s="376"/>
      <c r="D305" s="376"/>
      <c r="E305" s="376"/>
      <c r="F305" s="376"/>
      <c r="G305" s="376"/>
      <c r="H305" s="376"/>
      <c r="I305" s="376"/>
      <c r="J305" s="376"/>
      <c r="K305" s="376"/>
      <c r="L305" s="376"/>
      <c r="M305" s="376"/>
      <c r="N305" s="376"/>
      <c r="O305" s="376"/>
      <c r="P305" s="376"/>
      <c r="Q305" s="76">
        <f>SUM(Q301:Q304)</f>
        <v>108000000</v>
      </c>
      <c r="R305" s="76">
        <f>SUM(R297:R304)</f>
        <v>0</v>
      </c>
      <c r="S305" s="106">
        <f>R305/Q305</f>
        <v>0</v>
      </c>
      <c r="T305" s="102"/>
      <c r="U305" s="209"/>
    </row>
    <row r="306" spans="1:21" ht="15">
      <c r="A306" s="423" t="s">
        <v>332</v>
      </c>
      <c r="B306" s="424"/>
      <c r="C306" s="424"/>
      <c r="D306" s="424"/>
      <c r="E306" s="424"/>
      <c r="F306" s="424"/>
      <c r="G306" s="424"/>
      <c r="H306" s="424"/>
      <c r="I306" s="424"/>
      <c r="J306" s="424"/>
      <c r="K306" s="424"/>
      <c r="L306" s="424"/>
      <c r="M306" s="424"/>
      <c r="N306" s="424"/>
      <c r="O306" s="424"/>
      <c r="P306" s="424"/>
      <c r="Q306" s="424"/>
      <c r="R306" s="424"/>
      <c r="S306" s="424"/>
      <c r="T306" s="424"/>
      <c r="U306" s="425"/>
    </row>
    <row r="307" spans="1:21" ht="69" customHeight="1">
      <c r="A307" s="107" t="s">
        <v>333</v>
      </c>
      <c r="B307" s="59"/>
      <c r="C307" s="1">
        <v>1</v>
      </c>
      <c r="D307" s="11">
        <v>0</v>
      </c>
      <c r="E307" s="11">
        <v>0</v>
      </c>
      <c r="F307" s="11">
        <v>0</v>
      </c>
      <c r="G307" s="11">
        <v>1</v>
      </c>
      <c r="H307" s="11">
        <v>0</v>
      </c>
      <c r="I307" s="52">
        <v>0</v>
      </c>
      <c r="J307" s="11">
        <v>0</v>
      </c>
      <c r="K307" s="11">
        <v>0</v>
      </c>
      <c r="L307" s="11">
        <v>0</v>
      </c>
      <c r="M307" s="52">
        <v>0</v>
      </c>
      <c r="N307" s="11">
        <v>0</v>
      </c>
      <c r="O307" s="11">
        <v>0</v>
      </c>
      <c r="P307" s="33" t="s">
        <v>324</v>
      </c>
      <c r="Q307" s="108">
        <v>21141963</v>
      </c>
      <c r="R307" s="61">
        <v>0</v>
      </c>
      <c r="S307" s="62">
        <v>0</v>
      </c>
      <c r="T307" s="80">
        <v>41640</v>
      </c>
      <c r="U307" s="207" t="s">
        <v>275</v>
      </c>
    </row>
    <row r="308" spans="1:21" ht="69.75" customHeight="1">
      <c r="A308" s="107" t="s">
        <v>334</v>
      </c>
      <c r="B308" s="33"/>
      <c r="C308" s="1">
        <v>1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52">
        <v>0</v>
      </c>
      <c r="J308" s="11">
        <v>0</v>
      </c>
      <c r="K308" s="11">
        <v>0</v>
      </c>
      <c r="L308" s="11">
        <v>0</v>
      </c>
      <c r="M308" s="52">
        <v>1</v>
      </c>
      <c r="N308" s="11">
        <v>0</v>
      </c>
      <c r="O308" s="11">
        <v>0</v>
      </c>
      <c r="P308" s="33" t="s">
        <v>324</v>
      </c>
      <c r="Q308" s="60">
        <v>11000000</v>
      </c>
      <c r="R308" s="61">
        <v>0</v>
      </c>
      <c r="S308" s="62">
        <v>0</v>
      </c>
      <c r="T308" s="80">
        <v>41640</v>
      </c>
      <c r="U308" s="207" t="s">
        <v>178</v>
      </c>
    </row>
    <row r="309" spans="1:21" ht="165">
      <c r="A309" s="107" t="s">
        <v>335</v>
      </c>
      <c r="B309" s="33"/>
      <c r="C309" s="1">
        <v>5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52">
        <v>0</v>
      </c>
      <c r="J309" s="11">
        <v>1</v>
      </c>
      <c r="K309" s="11">
        <v>1</v>
      </c>
      <c r="L309" s="11">
        <v>1</v>
      </c>
      <c r="M309" s="52">
        <v>1</v>
      </c>
      <c r="N309" s="11">
        <v>1</v>
      </c>
      <c r="O309" s="11">
        <v>0</v>
      </c>
      <c r="P309" s="33" t="s">
        <v>324</v>
      </c>
      <c r="Q309" s="60">
        <v>33000000</v>
      </c>
      <c r="R309" s="61">
        <v>0</v>
      </c>
      <c r="S309" s="62">
        <v>0</v>
      </c>
      <c r="T309" s="80">
        <v>41646</v>
      </c>
      <c r="U309" s="207" t="s">
        <v>163</v>
      </c>
    </row>
    <row r="310" spans="1:21" ht="57">
      <c r="A310" s="107" t="s">
        <v>336</v>
      </c>
      <c r="B310" s="33"/>
      <c r="C310" s="1">
        <v>1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52">
        <v>0</v>
      </c>
      <c r="J310" s="11">
        <v>0</v>
      </c>
      <c r="K310" s="11">
        <v>0</v>
      </c>
      <c r="L310" s="11">
        <v>1</v>
      </c>
      <c r="M310" s="52">
        <v>0</v>
      </c>
      <c r="N310" s="11">
        <v>0</v>
      </c>
      <c r="O310" s="11">
        <v>0</v>
      </c>
      <c r="P310" s="33" t="s">
        <v>324</v>
      </c>
      <c r="Q310" s="60">
        <v>11000000</v>
      </c>
      <c r="R310" s="61">
        <v>0</v>
      </c>
      <c r="S310" s="62">
        <v>0</v>
      </c>
      <c r="T310" s="80">
        <v>41640</v>
      </c>
      <c r="U310" s="207" t="s">
        <v>239</v>
      </c>
    </row>
    <row r="311" spans="1:21" ht="42.75">
      <c r="A311" s="107" t="s">
        <v>337</v>
      </c>
      <c r="B311" s="33"/>
      <c r="C311" s="1">
        <v>1</v>
      </c>
      <c r="D311" s="11">
        <v>0</v>
      </c>
      <c r="E311" s="11">
        <v>0</v>
      </c>
      <c r="F311" s="11">
        <v>0</v>
      </c>
      <c r="G311" s="11">
        <v>0</v>
      </c>
      <c r="H311" s="11">
        <v>1</v>
      </c>
      <c r="I311" s="52">
        <v>0</v>
      </c>
      <c r="J311" s="11">
        <v>0</v>
      </c>
      <c r="K311" s="11">
        <v>0</v>
      </c>
      <c r="L311" s="11">
        <v>0</v>
      </c>
      <c r="M311" s="52">
        <v>0</v>
      </c>
      <c r="N311" s="11">
        <v>0</v>
      </c>
      <c r="O311" s="11">
        <v>0</v>
      </c>
      <c r="P311" s="33" t="s">
        <v>324</v>
      </c>
      <c r="Q311" s="60">
        <v>11000000</v>
      </c>
      <c r="R311" s="61">
        <v>0</v>
      </c>
      <c r="S311" s="62">
        <v>0</v>
      </c>
      <c r="T311" s="80">
        <v>41640</v>
      </c>
      <c r="U311" s="207" t="s">
        <v>277</v>
      </c>
    </row>
    <row r="312" spans="1:21" ht="41.25">
      <c r="A312" s="107" t="s">
        <v>338</v>
      </c>
      <c r="B312" s="33"/>
      <c r="C312" s="1">
        <v>1</v>
      </c>
      <c r="D312" s="11">
        <v>0</v>
      </c>
      <c r="E312" s="11">
        <v>0</v>
      </c>
      <c r="F312" s="11">
        <v>1</v>
      </c>
      <c r="G312" s="11">
        <v>0</v>
      </c>
      <c r="H312" s="11">
        <v>0</v>
      </c>
      <c r="I312" s="52">
        <v>0</v>
      </c>
      <c r="J312" s="11">
        <v>0</v>
      </c>
      <c r="K312" s="11">
        <v>0</v>
      </c>
      <c r="L312" s="11">
        <v>0</v>
      </c>
      <c r="M312" s="52">
        <v>0</v>
      </c>
      <c r="N312" s="11">
        <v>0</v>
      </c>
      <c r="O312" s="11">
        <v>0</v>
      </c>
      <c r="P312" s="33" t="s">
        <v>324</v>
      </c>
      <c r="Q312" s="60">
        <v>11000000</v>
      </c>
      <c r="R312" s="61">
        <v>0</v>
      </c>
      <c r="S312" s="62">
        <v>0</v>
      </c>
      <c r="T312" s="80">
        <v>41640</v>
      </c>
      <c r="U312" s="207">
        <v>41642</v>
      </c>
    </row>
    <row r="313" spans="1:21" ht="52.5" customHeight="1">
      <c r="A313" s="107" t="s">
        <v>339</v>
      </c>
      <c r="B313" s="33"/>
      <c r="C313" s="1">
        <v>1</v>
      </c>
      <c r="D313" s="11">
        <v>0</v>
      </c>
      <c r="E313" s="11">
        <v>0</v>
      </c>
      <c r="F313" s="11">
        <v>0</v>
      </c>
      <c r="G313" s="11">
        <v>1</v>
      </c>
      <c r="H313" s="11">
        <v>0</v>
      </c>
      <c r="I313" s="52">
        <v>0</v>
      </c>
      <c r="J313" s="11">
        <v>0</v>
      </c>
      <c r="K313" s="11">
        <v>0</v>
      </c>
      <c r="L313" s="11">
        <v>0</v>
      </c>
      <c r="M313" s="52">
        <v>0</v>
      </c>
      <c r="N313" s="11">
        <v>0</v>
      </c>
      <c r="O313" s="11">
        <v>0</v>
      </c>
      <c r="P313" s="33" t="s">
        <v>324</v>
      </c>
      <c r="Q313" s="60">
        <v>11000000</v>
      </c>
      <c r="R313" s="61">
        <v>0</v>
      </c>
      <c r="S313" s="62">
        <v>0</v>
      </c>
      <c r="T313" s="80">
        <v>41640</v>
      </c>
      <c r="U313" s="207" t="s">
        <v>275</v>
      </c>
    </row>
    <row r="314" spans="1:21" ht="14.25">
      <c r="A314" s="375" t="s">
        <v>340</v>
      </c>
      <c r="B314" s="376"/>
      <c r="C314" s="376"/>
      <c r="D314" s="376"/>
      <c r="E314" s="376"/>
      <c r="F314" s="376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76">
        <f>SUM(Q307:Q313)</f>
        <v>109141963</v>
      </c>
      <c r="R314" s="76">
        <f>SUM(R307:R313)</f>
        <v>0</v>
      </c>
      <c r="S314" s="106">
        <f>R314/Q314</f>
        <v>0</v>
      </c>
      <c r="T314" s="102"/>
      <c r="U314" s="209"/>
    </row>
    <row r="315" spans="1:21" ht="15" customHeight="1">
      <c r="A315" s="368" t="s">
        <v>4</v>
      </c>
      <c r="B315" s="369" t="s">
        <v>5</v>
      </c>
      <c r="C315" s="369" t="s">
        <v>6</v>
      </c>
      <c r="D315" s="369" t="s">
        <v>7</v>
      </c>
      <c r="E315" s="369"/>
      <c r="F315" s="369"/>
      <c r="G315" s="369"/>
      <c r="H315" s="369"/>
      <c r="I315" s="369"/>
      <c r="J315" s="369"/>
      <c r="K315" s="369"/>
      <c r="L315" s="369"/>
      <c r="M315" s="369"/>
      <c r="N315" s="369"/>
      <c r="O315" s="369"/>
      <c r="P315" s="369" t="s">
        <v>8</v>
      </c>
      <c r="Q315" s="359" t="s">
        <v>9</v>
      </c>
      <c r="R315" s="360" t="s">
        <v>10</v>
      </c>
      <c r="S315" s="360" t="s">
        <v>11</v>
      </c>
      <c r="T315" s="360" t="s">
        <v>12</v>
      </c>
      <c r="U315" s="361" t="s">
        <v>13</v>
      </c>
    </row>
    <row r="316" spans="1:21" ht="14.25">
      <c r="A316" s="368"/>
      <c r="B316" s="369"/>
      <c r="C316" s="369"/>
      <c r="D316" s="52" t="s">
        <v>15</v>
      </c>
      <c r="E316" s="52" t="s">
        <v>16</v>
      </c>
      <c r="F316" s="52" t="s">
        <v>17</v>
      </c>
      <c r="G316" s="52" t="s">
        <v>18</v>
      </c>
      <c r="H316" s="52" t="s">
        <v>19</v>
      </c>
      <c r="I316" s="52" t="s">
        <v>20</v>
      </c>
      <c r="J316" s="52" t="s">
        <v>21</v>
      </c>
      <c r="K316" s="52" t="s">
        <v>22</v>
      </c>
      <c r="L316" s="52" t="s">
        <v>23</v>
      </c>
      <c r="M316" s="52" t="s">
        <v>24</v>
      </c>
      <c r="N316" s="52" t="s">
        <v>25</v>
      </c>
      <c r="O316" s="53" t="s">
        <v>26</v>
      </c>
      <c r="P316" s="369"/>
      <c r="Q316" s="359"/>
      <c r="R316" s="360"/>
      <c r="S316" s="360"/>
      <c r="T316" s="360"/>
      <c r="U316" s="361"/>
    </row>
    <row r="317" spans="1:21" ht="15">
      <c r="A317" s="423" t="s">
        <v>341</v>
      </c>
      <c r="B317" s="424"/>
      <c r="C317" s="424"/>
      <c r="D317" s="424"/>
      <c r="E317" s="424"/>
      <c r="F317" s="424"/>
      <c r="G317" s="424"/>
      <c r="H317" s="424"/>
      <c r="I317" s="424"/>
      <c r="J317" s="424"/>
      <c r="K317" s="424"/>
      <c r="L317" s="424"/>
      <c r="M317" s="424"/>
      <c r="N317" s="424"/>
      <c r="O317" s="424"/>
      <c r="P317" s="424"/>
      <c r="Q317" s="424"/>
      <c r="R317" s="424"/>
      <c r="S317" s="424"/>
      <c r="T317" s="424"/>
      <c r="U317" s="425"/>
    </row>
    <row r="318" spans="1:21" ht="14.25">
      <c r="A318" s="420" t="s">
        <v>342</v>
      </c>
      <c r="B318" s="421"/>
      <c r="C318" s="421"/>
      <c r="D318" s="421"/>
      <c r="E318" s="421"/>
      <c r="F318" s="421"/>
      <c r="G318" s="421"/>
      <c r="H318" s="421"/>
      <c r="I318" s="421"/>
      <c r="J318" s="421"/>
      <c r="K318" s="421"/>
      <c r="L318" s="421"/>
      <c r="M318" s="421"/>
      <c r="N318" s="421"/>
      <c r="O318" s="421"/>
      <c r="P318" s="421"/>
      <c r="Q318" s="421"/>
      <c r="R318" s="421"/>
      <c r="S318" s="421"/>
      <c r="T318" s="421"/>
      <c r="U318" s="422"/>
    </row>
    <row r="319" spans="1:21" ht="65.25" customHeight="1">
      <c r="A319" s="109" t="s">
        <v>343</v>
      </c>
      <c r="B319" s="59"/>
      <c r="C319" s="1">
        <v>1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52">
        <v>0</v>
      </c>
      <c r="J319" s="11">
        <v>0</v>
      </c>
      <c r="K319" s="11">
        <v>0</v>
      </c>
      <c r="L319" s="11">
        <v>1</v>
      </c>
      <c r="M319" s="52">
        <v>0</v>
      </c>
      <c r="N319" s="11">
        <v>0</v>
      </c>
      <c r="O319" s="11">
        <v>0</v>
      </c>
      <c r="P319" s="33" t="s">
        <v>324</v>
      </c>
      <c r="Q319" s="60">
        <v>11000000</v>
      </c>
      <c r="R319" s="61">
        <v>0</v>
      </c>
      <c r="S319" s="62">
        <v>0</v>
      </c>
      <c r="T319" s="80">
        <v>41640</v>
      </c>
      <c r="U319" s="207" t="s">
        <v>239</v>
      </c>
    </row>
    <row r="320" spans="1:21" ht="41.25">
      <c r="A320" s="109" t="s">
        <v>344</v>
      </c>
      <c r="B320" s="33"/>
      <c r="C320" s="1">
        <v>1</v>
      </c>
      <c r="D320" s="11">
        <v>0</v>
      </c>
      <c r="E320" s="11">
        <v>0</v>
      </c>
      <c r="F320" s="11">
        <v>1</v>
      </c>
      <c r="G320" s="11">
        <v>0</v>
      </c>
      <c r="H320" s="11">
        <v>0</v>
      </c>
      <c r="I320" s="52">
        <v>0</v>
      </c>
      <c r="J320" s="11">
        <v>0</v>
      </c>
      <c r="K320" s="11">
        <v>0</v>
      </c>
      <c r="L320" s="11">
        <v>0</v>
      </c>
      <c r="M320" s="52">
        <v>0</v>
      </c>
      <c r="N320" s="11">
        <v>0</v>
      </c>
      <c r="O320" s="11">
        <v>0</v>
      </c>
      <c r="P320" s="33" t="s">
        <v>324</v>
      </c>
      <c r="Q320" s="60">
        <v>11000000</v>
      </c>
      <c r="R320" s="61">
        <v>0</v>
      </c>
      <c r="S320" s="62">
        <v>0</v>
      </c>
      <c r="T320" s="80">
        <v>41640</v>
      </c>
      <c r="U320" s="207" t="s">
        <v>345</v>
      </c>
    </row>
    <row r="321" spans="1:21" ht="41.25">
      <c r="A321" s="109" t="s">
        <v>346</v>
      </c>
      <c r="B321" s="33"/>
      <c r="C321" s="1">
        <v>10</v>
      </c>
      <c r="D321" s="11">
        <v>0</v>
      </c>
      <c r="E321" s="11">
        <v>1</v>
      </c>
      <c r="F321" s="11">
        <v>1</v>
      </c>
      <c r="G321" s="11">
        <v>1</v>
      </c>
      <c r="H321" s="11">
        <v>1</v>
      </c>
      <c r="I321" s="52">
        <v>1</v>
      </c>
      <c r="J321" s="11">
        <v>1</v>
      </c>
      <c r="K321" s="11">
        <v>1</v>
      </c>
      <c r="L321" s="11">
        <v>1</v>
      </c>
      <c r="M321" s="52">
        <v>1</v>
      </c>
      <c r="N321" s="11">
        <v>1</v>
      </c>
      <c r="O321" s="11">
        <v>0</v>
      </c>
      <c r="P321" s="33" t="s">
        <v>324</v>
      </c>
      <c r="Q321" s="60">
        <v>5000000</v>
      </c>
      <c r="R321" s="61">
        <v>0</v>
      </c>
      <c r="S321" s="62">
        <v>0</v>
      </c>
      <c r="T321" s="80">
        <v>41641</v>
      </c>
      <c r="U321" s="207" t="s">
        <v>163</v>
      </c>
    </row>
    <row r="322" spans="1:21" ht="41.25">
      <c r="A322" s="109" t="s">
        <v>347</v>
      </c>
      <c r="B322" s="33"/>
      <c r="C322" s="1">
        <v>1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52">
        <v>0</v>
      </c>
      <c r="J322" s="11">
        <v>0</v>
      </c>
      <c r="K322" s="11">
        <v>0</v>
      </c>
      <c r="L322" s="11">
        <v>0</v>
      </c>
      <c r="M322" s="52">
        <v>0</v>
      </c>
      <c r="N322" s="11">
        <v>1</v>
      </c>
      <c r="O322" s="11">
        <v>0</v>
      </c>
      <c r="P322" s="33" t="s">
        <v>324</v>
      </c>
      <c r="Q322" s="60">
        <v>4000000</v>
      </c>
      <c r="R322" s="61">
        <v>0</v>
      </c>
      <c r="S322" s="62">
        <v>0</v>
      </c>
      <c r="T322" s="80">
        <v>41640</v>
      </c>
      <c r="U322" s="207" t="s">
        <v>163</v>
      </c>
    </row>
    <row r="323" spans="1:21" ht="14.25">
      <c r="A323" s="375" t="s">
        <v>348</v>
      </c>
      <c r="B323" s="376"/>
      <c r="C323" s="376"/>
      <c r="D323" s="376"/>
      <c r="E323" s="376"/>
      <c r="F323" s="376"/>
      <c r="G323" s="376"/>
      <c r="H323" s="376"/>
      <c r="I323" s="376"/>
      <c r="J323" s="376"/>
      <c r="K323" s="376"/>
      <c r="L323" s="376"/>
      <c r="M323" s="376"/>
      <c r="N323" s="376"/>
      <c r="O323" s="376"/>
      <c r="P323" s="376"/>
      <c r="Q323" s="76">
        <f>SUM(Q319:Q322)</f>
        <v>31000000</v>
      </c>
      <c r="R323" s="76">
        <f>SUM(R316:R322)</f>
        <v>0</v>
      </c>
      <c r="S323" s="106">
        <f>R323/Q323</f>
        <v>0</v>
      </c>
      <c r="T323" s="102"/>
      <c r="U323" s="209"/>
    </row>
    <row r="324" spans="1:21" ht="14.25">
      <c r="A324" s="420" t="s">
        <v>349</v>
      </c>
      <c r="B324" s="421"/>
      <c r="C324" s="421"/>
      <c r="D324" s="421"/>
      <c r="E324" s="421"/>
      <c r="F324" s="421"/>
      <c r="G324" s="421"/>
      <c r="H324" s="421"/>
      <c r="I324" s="421"/>
      <c r="J324" s="421"/>
      <c r="K324" s="421"/>
      <c r="L324" s="421"/>
      <c r="M324" s="421"/>
      <c r="N324" s="421"/>
      <c r="O324" s="421"/>
      <c r="P324" s="421"/>
      <c r="Q324" s="421"/>
      <c r="R324" s="421"/>
      <c r="S324" s="421"/>
      <c r="T324" s="421"/>
      <c r="U324" s="422"/>
    </row>
    <row r="325" spans="1:21" ht="69">
      <c r="A325" s="109" t="s">
        <v>350</v>
      </c>
      <c r="B325" s="33"/>
      <c r="C325" s="1">
        <v>10</v>
      </c>
      <c r="D325" s="11">
        <v>0</v>
      </c>
      <c r="E325" s="11">
        <v>1</v>
      </c>
      <c r="F325" s="11">
        <v>1</v>
      </c>
      <c r="G325" s="11">
        <v>1</v>
      </c>
      <c r="H325" s="11">
        <v>1</v>
      </c>
      <c r="I325" s="52">
        <v>1</v>
      </c>
      <c r="J325" s="11">
        <v>1</v>
      </c>
      <c r="K325" s="11">
        <v>1</v>
      </c>
      <c r="L325" s="11">
        <v>1</v>
      </c>
      <c r="M325" s="52">
        <v>1</v>
      </c>
      <c r="N325" s="11">
        <v>1</v>
      </c>
      <c r="O325" s="11">
        <v>0</v>
      </c>
      <c r="P325" s="33" t="s">
        <v>324</v>
      </c>
      <c r="Q325" s="60">
        <v>3000000</v>
      </c>
      <c r="R325" s="61">
        <v>0</v>
      </c>
      <c r="S325" s="62">
        <v>0</v>
      </c>
      <c r="T325" s="80">
        <v>41641</v>
      </c>
      <c r="U325" s="207" t="s">
        <v>163</v>
      </c>
    </row>
    <row r="326" spans="1:21" ht="73.5" customHeight="1">
      <c r="A326" s="109" t="s">
        <v>351</v>
      </c>
      <c r="B326" s="33"/>
      <c r="C326" s="1" t="s">
        <v>352</v>
      </c>
      <c r="D326" s="11"/>
      <c r="E326" s="11"/>
      <c r="F326" s="11"/>
      <c r="G326" s="11"/>
      <c r="H326" s="11"/>
      <c r="I326" s="52"/>
      <c r="J326" s="11"/>
      <c r="K326" s="11"/>
      <c r="L326" s="11"/>
      <c r="M326" s="52"/>
      <c r="N326" s="11"/>
      <c r="O326" s="11"/>
      <c r="P326" s="33" t="s">
        <v>324</v>
      </c>
      <c r="Q326" s="60">
        <v>0</v>
      </c>
      <c r="R326" s="61">
        <v>0</v>
      </c>
      <c r="S326" s="62">
        <v>0</v>
      </c>
      <c r="T326" s="80">
        <v>41640</v>
      </c>
      <c r="U326" s="207" t="s">
        <v>171</v>
      </c>
    </row>
    <row r="327" spans="1:21" ht="54.75">
      <c r="A327" s="109" t="s">
        <v>353</v>
      </c>
      <c r="B327" s="33"/>
      <c r="C327" s="1">
        <v>8</v>
      </c>
      <c r="D327" s="11">
        <v>0</v>
      </c>
      <c r="E327" s="11">
        <v>1</v>
      </c>
      <c r="F327" s="11">
        <v>1</v>
      </c>
      <c r="G327" s="11">
        <v>1</v>
      </c>
      <c r="H327" s="11">
        <v>1</v>
      </c>
      <c r="I327" s="52">
        <v>0</v>
      </c>
      <c r="J327" s="11">
        <v>1</v>
      </c>
      <c r="K327" s="11">
        <v>1</v>
      </c>
      <c r="L327" s="11">
        <v>1</v>
      </c>
      <c r="M327" s="52">
        <v>1</v>
      </c>
      <c r="N327" s="11">
        <v>0</v>
      </c>
      <c r="O327" s="11">
        <v>0</v>
      </c>
      <c r="P327" s="33" t="s">
        <v>324</v>
      </c>
      <c r="Q327" s="60">
        <v>0</v>
      </c>
      <c r="R327" s="61">
        <v>0</v>
      </c>
      <c r="S327" s="62">
        <v>0</v>
      </c>
      <c r="T327" s="80">
        <v>41641</v>
      </c>
      <c r="U327" s="207" t="s">
        <v>178</v>
      </c>
    </row>
    <row r="328" spans="1:21" ht="14.25">
      <c r="A328" s="375" t="s">
        <v>354</v>
      </c>
      <c r="B328" s="376"/>
      <c r="C328" s="376"/>
      <c r="D328" s="376"/>
      <c r="E328" s="376"/>
      <c r="F328" s="376"/>
      <c r="G328" s="376"/>
      <c r="H328" s="376"/>
      <c r="I328" s="376"/>
      <c r="J328" s="376"/>
      <c r="K328" s="376"/>
      <c r="L328" s="376"/>
      <c r="M328" s="376"/>
      <c r="N328" s="376"/>
      <c r="O328" s="376"/>
      <c r="P328" s="376"/>
      <c r="Q328" s="76">
        <f>SUM(Q325:Q327)</f>
        <v>3000000</v>
      </c>
      <c r="R328" s="76">
        <f>SUM(R321:R327)</f>
        <v>0</v>
      </c>
      <c r="S328" s="106">
        <f>R328/Q328</f>
        <v>0</v>
      </c>
      <c r="T328" s="102"/>
      <c r="U328" s="209"/>
    </row>
    <row r="329" spans="1:21" ht="14.25">
      <c r="A329" s="420" t="s">
        <v>355</v>
      </c>
      <c r="B329" s="421"/>
      <c r="C329" s="421"/>
      <c r="D329" s="421"/>
      <c r="E329" s="421"/>
      <c r="F329" s="421"/>
      <c r="G329" s="421"/>
      <c r="H329" s="421"/>
      <c r="I329" s="421"/>
      <c r="J329" s="421"/>
      <c r="K329" s="421"/>
      <c r="L329" s="421"/>
      <c r="M329" s="421"/>
      <c r="N329" s="421"/>
      <c r="O329" s="421"/>
      <c r="P329" s="421"/>
      <c r="Q329" s="421"/>
      <c r="R329" s="421"/>
      <c r="S329" s="421"/>
      <c r="T329" s="421"/>
      <c r="U329" s="422"/>
    </row>
    <row r="330" spans="1:21" ht="41.25">
      <c r="A330" s="109" t="s">
        <v>356</v>
      </c>
      <c r="B330" s="33"/>
      <c r="C330" s="1" t="s">
        <v>352</v>
      </c>
      <c r="D330" s="11"/>
      <c r="E330" s="11"/>
      <c r="F330" s="11"/>
      <c r="G330" s="11"/>
      <c r="H330" s="11"/>
      <c r="I330" s="52"/>
      <c r="J330" s="11"/>
      <c r="K330" s="11"/>
      <c r="L330" s="11"/>
      <c r="M330" s="52"/>
      <c r="N330" s="11"/>
      <c r="O330" s="11"/>
      <c r="P330" s="33" t="s">
        <v>324</v>
      </c>
      <c r="Q330" s="60">
        <v>0</v>
      </c>
      <c r="R330" s="61">
        <v>0</v>
      </c>
      <c r="S330" s="62">
        <v>0</v>
      </c>
      <c r="T330" s="80">
        <v>41640</v>
      </c>
      <c r="U330" s="207" t="s">
        <v>171</v>
      </c>
    </row>
    <row r="331" spans="1:21" ht="41.25">
      <c r="A331" s="109" t="s">
        <v>357</v>
      </c>
      <c r="B331" s="33"/>
      <c r="C331" s="1" t="s">
        <v>352</v>
      </c>
      <c r="D331" s="11"/>
      <c r="E331" s="11"/>
      <c r="F331" s="11"/>
      <c r="G331" s="11"/>
      <c r="H331" s="11"/>
      <c r="I331" s="52"/>
      <c r="J331" s="11"/>
      <c r="K331" s="11"/>
      <c r="L331" s="11"/>
      <c r="M331" s="52"/>
      <c r="N331" s="11"/>
      <c r="O331" s="11"/>
      <c r="P331" s="33" t="s">
        <v>324</v>
      </c>
      <c r="Q331" s="60">
        <v>0</v>
      </c>
      <c r="R331" s="61">
        <v>0</v>
      </c>
      <c r="S331" s="62">
        <v>0</v>
      </c>
      <c r="T331" s="80">
        <v>41640</v>
      </c>
      <c r="U331" s="207" t="s">
        <v>171</v>
      </c>
    </row>
    <row r="332" spans="1:21" ht="62.25" customHeight="1">
      <c r="A332" s="109" t="s">
        <v>358</v>
      </c>
      <c r="B332" s="33"/>
      <c r="C332" s="1" t="s">
        <v>352</v>
      </c>
      <c r="D332" s="11"/>
      <c r="E332" s="11"/>
      <c r="F332" s="11"/>
      <c r="G332" s="52"/>
      <c r="H332" s="52"/>
      <c r="I332" s="52"/>
      <c r="J332" s="52"/>
      <c r="K332" s="52"/>
      <c r="L332" s="52"/>
      <c r="M332" s="52"/>
      <c r="N332" s="11"/>
      <c r="O332" s="11"/>
      <c r="P332" s="33" t="s">
        <v>324</v>
      </c>
      <c r="Q332" s="60">
        <v>25358037</v>
      </c>
      <c r="R332" s="61">
        <v>0</v>
      </c>
      <c r="S332" s="62">
        <v>0</v>
      </c>
      <c r="T332" s="80">
        <v>41640</v>
      </c>
      <c r="U332" s="207" t="s">
        <v>171</v>
      </c>
    </row>
    <row r="333" spans="1:21" ht="41.25">
      <c r="A333" s="107" t="s">
        <v>359</v>
      </c>
      <c r="B333" s="33"/>
      <c r="C333" s="1">
        <v>5</v>
      </c>
      <c r="D333" s="11">
        <v>5</v>
      </c>
      <c r="E333" s="11">
        <v>0</v>
      </c>
      <c r="F333" s="11">
        <v>0</v>
      </c>
      <c r="G333" s="11">
        <v>0</v>
      </c>
      <c r="H333" s="11">
        <v>0</v>
      </c>
      <c r="I333" s="52">
        <v>0</v>
      </c>
      <c r="J333" s="11">
        <v>0</v>
      </c>
      <c r="K333" s="11">
        <v>0</v>
      </c>
      <c r="L333" s="11">
        <v>0</v>
      </c>
      <c r="M333" s="52">
        <v>0</v>
      </c>
      <c r="N333" s="11">
        <v>0</v>
      </c>
      <c r="O333" s="11">
        <v>0</v>
      </c>
      <c r="P333" s="33" t="s">
        <v>324</v>
      </c>
      <c r="Q333" s="60">
        <v>211358960</v>
      </c>
      <c r="R333" s="61">
        <v>0</v>
      </c>
      <c r="S333" s="62">
        <v>0</v>
      </c>
      <c r="T333" s="80">
        <v>41640</v>
      </c>
      <c r="U333" s="207" t="s">
        <v>171</v>
      </c>
    </row>
    <row r="334" spans="1:21" ht="14.25">
      <c r="A334" s="375" t="s">
        <v>360</v>
      </c>
      <c r="B334" s="376"/>
      <c r="C334" s="376"/>
      <c r="D334" s="376"/>
      <c r="E334" s="376"/>
      <c r="F334" s="376"/>
      <c r="G334" s="376"/>
      <c r="H334" s="376"/>
      <c r="I334" s="376"/>
      <c r="J334" s="376"/>
      <c r="K334" s="376"/>
      <c r="L334" s="376"/>
      <c r="M334" s="376"/>
      <c r="N334" s="376"/>
      <c r="O334" s="376"/>
      <c r="P334" s="376"/>
      <c r="Q334" s="76">
        <f>SUM(Q330:Q333)</f>
        <v>236716997</v>
      </c>
      <c r="R334" s="76">
        <f>SUM(R327:R333)</f>
        <v>0</v>
      </c>
      <c r="S334" s="106">
        <f>R334/Q334</f>
        <v>0</v>
      </c>
      <c r="T334" s="102"/>
      <c r="U334" s="209"/>
    </row>
    <row r="335" spans="1:21" ht="17.25">
      <c r="A335" s="353" t="s">
        <v>361</v>
      </c>
      <c r="B335" s="354"/>
      <c r="C335" s="354"/>
      <c r="D335" s="354"/>
      <c r="E335" s="354"/>
      <c r="F335" s="354"/>
      <c r="G335" s="354"/>
      <c r="H335" s="354"/>
      <c r="I335" s="354"/>
      <c r="J335" s="354"/>
      <c r="K335" s="354"/>
      <c r="L335" s="354"/>
      <c r="M335" s="354"/>
      <c r="N335" s="354"/>
      <c r="O335" s="354"/>
      <c r="P335" s="354"/>
      <c r="Q335" s="110">
        <f>Q305+Q314+Q323+Q328+Q334</f>
        <v>487858960</v>
      </c>
      <c r="R335" s="110">
        <f>SUM(R328:R334)</f>
        <v>0</v>
      </c>
      <c r="S335" s="106">
        <f>R335/Q335</f>
        <v>0</v>
      </c>
      <c r="T335" s="102"/>
      <c r="U335" s="209"/>
    </row>
    <row r="336" spans="1:21" ht="15" customHeight="1">
      <c r="A336" s="368" t="s">
        <v>196</v>
      </c>
      <c r="B336" s="369" t="s">
        <v>5</v>
      </c>
      <c r="C336" s="369" t="s">
        <v>6</v>
      </c>
      <c r="D336" s="369" t="s">
        <v>7</v>
      </c>
      <c r="E336" s="369"/>
      <c r="F336" s="369"/>
      <c r="G336" s="369"/>
      <c r="H336" s="369"/>
      <c r="I336" s="369"/>
      <c r="J336" s="369"/>
      <c r="K336" s="369"/>
      <c r="L336" s="369"/>
      <c r="M336" s="369"/>
      <c r="N336" s="369"/>
      <c r="O336" s="369"/>
      <c r="P336" s="369" t="s">
        <v>8</v>
      </c>
      <c r="Q336" s="359" t="s">
        <v>9</v>
      </c>
      <c r="R336" s="360" t="s">
        <v>10</v>
      </c>
      <c r="S336" s="360" t="s">
        <v>11</v>
      </c>
      <c r="T336" s="360" t="s">
        <v>12</v>
      </c>
      <c r="U336" s="361" t="s">
        <v>13</v>
      </c>
    </row>
    <row r="337" spans="1:21" ht="14.25">
      <c r="A337" s="368"/>
      <c r="B337" s="369"/>
      <c r="C337" s="369"/>
      <c r="D337" s="52" t="s">
        <v>15</v>
      </c>
      <c r="E337" s="52" t="s">
        <v>16</v>
      </c>
      <c r="F337" s="52" t="s">
        <v>17</v>
      </c>
      <c r="G337" s="52" t="s">
        <v>18</v>
      </c>
      <c r="H337" s="52" t="s">
        <v>19</v>
      </c>
      <c r="I337" s="52" t="s">
        <v>20</v>
      </c>
      <c r="J337" s="52" t="s">
        <v>21</v>
      </c>
      <c r="K337" s="52" t="s">
        <v>22</v>
      </c>
      <c r="L337" s="52" t="s">
        <v>23</v>
      </c>
      <c r="M337" s="52" t="s">
        <v>24</v>
      </c>
      <c r="N337" s="52" t="s">
        <v>25</v>
      </c>
      <c r="O337" s="53" t="s">
        <v>26</v>
      </c>
      <c r="P337" s="369"/>
      <c r="Q337" s="359"/>
      <c r="R337" s="360"/>
      <c r="S337" s="360"/>
      <c r="T337" s="360"/>
      <c r="U337" s="361"/>
    </row>
    <row r="338" spans="1:21" ht="14.25">
      <c r="A338" s="417" t="s">
        <v>362</v>
      </c>
      <c r="B338" s="418"/>
      <c r="C338" s="418"/>
      <c r="D338" s="418"/>
      <c r="E338" s="418"/>
      <c r="F338" s="418"/>
      <c r="G338" s="41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  <c r="T338" s="418"/>
      <c r="U338" s="419"/>
    </row>
    <row r="339" spans="1:21" ht="14.25">
      <c r="A339" s="417" t="s">
        <v>363</v>
      </c>
      <c r="B339" s="418"/>
      <c r="C339" s="418"/>
      <c r="D339" s="418"/>
      <c r="E339" s="418"/>
      <c r="F339" s="418"/>
      <c r="G339" s="418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  <c r="T339" s="418"/>
      <c r="U339" s="419"/>
    </row>
    <row r="340" spans="1:21" ht="70.5" customHeight="1">
      <c r="A340" s="109" t="s">
        <v>364</v>
      </c>
      <c r="B340" s="33"/>
      <c r="C340" s="1">
        <v>16</v>
      </c>
      <c r="D340" s="11">
        <v>4</v>
      </c>
      <c r="E340" s="11">
        <v>12</v>
      </c>
      <c r="F340" s="52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33" t="s">
        <v>324</v>
      </c>
      <c r="Q340" s="60">
        <v>9000000</v>
      </c>
      <c r="R340" s="61">
        <v>0</v>
      </c>
      <c r="S340" s="62">
        <v>0</v>
      </c>
      <c r="T340" s="80">
        <v>41640</v>
      </c>
      <c r="U340" s="207" t="s">
        <v>365</v>
      </c>
    </row>
    <row r="341" spans="1:21" ht="41.25">
      <c r="A341" s="109" t="s">
        <v>366</v>
      </c>
      <c r="B341" s="33"/>
      <c r="C341" s="1" t="s">
        <v>367</v>
      </c>
      <c r="D341" s="11"/>
      <c r="E341" s="11"/>
      <c r="F341" s="11"/>
      <c r="G341" s="52"/>
      <c r="H341" s="11"/>
      <c r="I341" s="11"/>
      <c r="J341" s="11"/>
      <c r="K341" s="11"/>
      <c r="L341" s="11"/>
      <c r="M341" s="11"/>
      <c r="N341" s="11"/>
      <c r="O341" s="11"/>
      <c r="P341" s="33" t="s">
        <v>324</v>
      </c>
      <c r="Q341" s="60">
        <v>0</v>
      </c>
      <c r="R341" s="61">
        <v>0</v>
      </c>
      <c r="S341" s="62">
        <v>0</v>
      </c>
      <c r="T341" s="80">
        <v>41640</v>
      </c>
      <c r="U341" s="207" t="s">
        <v>171</v>
      </c>
    </row>
    <row r="342" spans="1:21" ht="41.25">
      <c r="A342" s="109" t="s">
        <v>368</v>
      </c>
      <c r="B342" s="33"/>
      <c r="C342" s="1">
        <v>1</v>
      </c>
      <c r="D342" s="11">
        <v>0</v>
      </c>
      <c r="E342" s="11">
        <v>0</v>
      </c>
      <c r="F342" s="11">
        <v>1</v>
      </c>
      <c r="G342" s="52">
        <v>0</v>
      </c>
      <c r="H342" s="52">
        <v>0</v>
      </c>
      <c r="I342" s="11">
        <v>0</v>
      </c>
      <c r="J342" s="11">
        <v>0</v>
      </c>
      <c r="K342" s="52">
        <v>0</v>
      </c>
      <c r="L342" s="52">
        <v>0</v>
      </c>
      <c r="M342" s="52">
        <v>0</v>
      </c>
      <c r="N342" s="11">
        <v>0</v>
      </c>
      <c r="O342" s="11">
        <v>0</v>
      </c>
      <c r="P342" s="33" t="s">
        <v>324</v>
      </c>
      <c r="Q342" s="60">
        <v>0</v>
      </c>
      <c r="R342" s="61">
        <v>0</v>
      </c>
      <c r="S342" s="62">
        <v>0</v>
      </c>
      <c r="T342" s="80">
        <v>41640</v>
      </c>
      <c r="U342" s="207" t="s">
        <v>345</v>
      </c>
    </row>
    <row r="343" spans="1:21" ht="41.25">
      <c r="A343" s="109" t="s">
        <v>369</v>
      </c>
      <c r="B343" s="33"/>
      <c r="C343" s="1">
        <v>1</v>
      </c>
      <c r="D343" s="11">
        <v>0</v>
      </c>
      <c r="E343" s="11">
        <v>0</v>
      </c>
      <c r="F343" s="11">
        <v>0</v>
      </c>
      <c r="G343" s="11">
        <v>1</v>
      </c>
      <c r="H343" s="11">
        <v>0</v>
      </c>
      <c r="I343" s="11">
        <v>0</v>
      </c>
      <c r="J343" s="11">
        <v>0</v>
      </c>
      <c r="K343" s="11">
        <v>0</v>
      </c>
      <c r="L343" s="52">
        <v>0</v>
      </c>
      <c r="M343" s="11">
        <v>0</v>
      </c>
      <c r="N343" s="11">
        <v>0</v>
      </c>
      <c r="O343" s="11">
        <v>0</v>
      </c>
      <c r="P343" s="33" t="s">
        <v>324</v>
      </c>
      <c r="Q343" s="108">
        <v>67000000</v>
      </c>
      <c r="R343" s="61">
        <v>0</v>
      </c>
      <c r="S343" s="62">
        <v>0</v>
      </c>
      <c r="T343" s="80">
        <v>41640</v>
      </c>
      <c r="U343" s="207" t="s">
        <v>275</v>
      </c>
    </row>
    <row r="344" spans="1:21" ht="14.25">
      <c r="A344" s="375" t="s">
        <v>370</v>
      </c>
      <c r="B344" s="376"/>
      <c r="C344" s="376"/>
      <c r="D344" s="376"/>
      <c r="E344" s="376"/>
      <c r="F344" s="376"/>
      <c r="G344" s="376"/>
      <c r="H344" s="376"/>
      <c r="I344" s="376"/>
      <c r="J344" s="376"/>
      <c r="K344" s="376"/>
      <c r="L344" s="376"/>
      <c r="M344" s="376"/>
      <c r="N344" s="376"/>
      <c r="O344" s="376"/>
      <c r="P344" s="376"/>
      <c r="Q344" s="76">
        <f>SUM(Q340:Q343)</f>
        <v>76000000</v>
      </c>
      <c r="R344" s="76">
        <f>SUM(R337:R343)</f>
        <v>0</v>
      </c>
      <c r="S344" s="106">
        <f>R344/Q344</f>
        <v>0</v>
      </c>
      <c r="T344" s="102"/>
      <c r="U344" s="209"/>
    </row>
    <row r="345" spans="1:21" ht="14.25">
      <c r="A345" s="417" t="s">
        <v>371</v>
      </c>
      <c r="B345" s="418"/>
      <c r="C345" s="418"/>
      <c r="D345" s="418"/>
      <c r="E345" s="418"/>
      <c r="F345" s="418"/>
      <c r="G345" s="418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  <c r="T345" s="418"/>
      <c r="U345" s="419"/>
    </row>
    <row r="346" spans="1:21" ht="41.25">
      <c r="A346" s="107" t="s">
        <v>372</v>
      </c>
      <c r="B346" s="33"/>
      <c r="C346" s="1">
        <v>1</v>
      </c>
      <c r="D346" s="11">
        <v>0</v>
      </c>
      <c r="E346" s="11">
        <v>0</v>
      </c>
      <c r="F346" s="11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11">
        <v>1</v>
      </c>
      <c r="O346" s="11">
        <v>0</v>
      </c>
      <c r="P346" s="33" t="s">
        <v>324</v>
      </c>
      <c r="Q346" s="60">
        <v>5000000</v>
      </c>
      <c r="R346" s="61">
        <v>0</v>
      </c>
      <c r="S346" s="62">
        <v>0</v>
      </c>
      <c r="T346" s="80">
        <v>41640</v>
      </c>
      <c r="U346" s="207" t="s">
        <v>163</v>
      </c>
    </row>
    <row r="347" spans="1:21" ht="41.25">
      <c r="A347" s="109" t="s">
        <v>373</v>
      </c>
      <c r="B347" s="33"/>
      <c r="C347" s="1">
        <v>6</v>
      </c>
      <c r="D347" s="11">
        <v>0</v>
      </c>
      <c r="E347" s="11">
        <v>0</v>
      </c>
      <c r="F347" s="11">
        <v>0</v>
      </c>
      <c r="G347" s="52">
        <v>0</v>
      </c>
      <c r="H347" s="52">
        <v>1</v>
      </c>
      <c r="I347" s="52">
        <v>1</v>
      </c>
      <c r="J347" s="52">
        <v>0</v>
      </c>
      <c r="K347" s="52">
        <v>1</v>
      </c>
      <c r="L347" s="52">
        <v>1</v>
      </c>
      <c r="M347" s="52">
        <v>1</v>
      </c>
      <c r="N347" s="11">
        <v>1</v>
      </c>
      <c r="O347" s="11">
        <v>0</v>
      </c>
      <c r="P347" s="33" t="s">
        <v>324</v>
      </c>
      <c r="Q347" s="60">
        <v>7000000</v>
      </c>
      <c r="R347" s="61">
        <v>0</v>
      </c>
      <c r="S347" s="62">
        <v>0</v>
      </c>
      <c r="T347" s="80">
        <v>41644</v>
      </c>
      <c r="U347" s="207" t="s">
        <v>163</v>
      </c>
    </row>
    <row r="348" spans="1:21" ht="41.25">
      <c r="A348" s="109" t="s">
        <v>374</v>
      </c>
      <c r="B348" s="33"/>
      <c r="C348" s="1">
        <v>1</v>
      </c>
      <c r="D348" s="11">
        <v>0</v>
      </c>
      <c r="E348" s="11">
        <v>0</v>
      </c>
      <c r="F348" s="11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11">
        <v>1</v>
      </c>
      <c r="O348" s="11">
        <v>0</v>
      </c>
      <c r="P348" s="33" t="s">
        <v>324</v>
      </c>
      <c r="Q348" s="60">
        <v>9000000</v>
      </c>
      <c r="R348" s="61">
        <v>0</v>
      </c>
      <c r="S348" s="62">
        <v>0</v>
      </c>
      <c r="T348" s="80">
        <v>41640</v>
      </c>
      <c r="U348" s="207" t="s">
        <v>163</v>
      </c>
    </row>
    <row r="349" spans="1:21" ht="14.25">
      <c r="A349" s="375" t="s">
        <v>375</v>
      </c>
      <c r="B349" s="376"/>
      <c r="C349" s="376"/>
      <c r="D349" s="376"/>
      <c r="E349" s="376"/>
      <c r="F349" s="376"/>
      <c r="G349" s="376"/>
      <c r="H349" s="376"/>
      <c r="I349" s="376"/>
      <c r="J349" s="376"/>
      <c r="K349" s="376"/>
      <c r="L349" s="376"/>
      <c r="M349" s="376"/>
      <c r="N349" s="376"/>
      <c r="O349" s="376"/>
      <c r="P349" s="376"/>
      <c r="Q349" s="76">
        <f>SUM(Q346:Q348)</f>
        <v>21000000</v>
      </c>
      <c r="R349" s="76">
        <f>SUM(R342:R348)</f>
        <v>0</v>
      </c>
      <c r="S349" s="106">
        <f>R349/Q349</f>
        <v>0</v>
      </c>
      <c r="T349" s="102"/>
      <c r="U349" s="209"/>
    </row>
    <row r="350" spans="1:21" ht="14.25">
      <c r="A350" s="417" t="s">
        <v>376</v>
      </c>
      <c r="B350" s="418"/>
      <c r="C350" s="418"/>
      <c r="D350" s="418"/>
      <c r="E350" s="418"/>
      <c r="F350" s="418"/>
      <c r="G350" s="418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  <c r="T350" s="418"/>
      <c r="U350" s="419"/>
    </row>
    <row r="351" spans="1:21" ht="55.5" customHeight="1">
      <c r="A351" s="40" t="s">
        <v>377</v>
      </c>
      <c r="B351" s="33"/>
      <c r="C351" s="1">
        <v>1</v>
      </c>
      <c r="D351" s="11">
        <v>0</v>
      </c>
      <c r="E351" s="11">
        <v>0</v>
      </c>
      <c r="F351" s="11">
        <v>0</v>
      </c>
      <c r="G351" s="52">
        <v>0</v>
      </c>
      <c r="H351" s="52">
        <v>0</v>
      </c>
      <c r="I351" s="52">
        <v>1</v>
      </c>
      <c r="J351" s="52">
        <v>0</v>
      </c>
      <c r="K351" s="52">
        <v>0</v>
      </c>
      <c r="L351" s="52">
        <v>0</v>
      </c>
      <c r="M351" s="52">
        <v>0</v>
      </c>
      <c r="N351" s="11">
        <v>0</v>
      </c>
      <c r="O351" s="11">
        <v>0</v>
      </c>
      <c r="P351" s="33" t="s">
        <v>324</v>
      </c>
      <c r="Q351" s="60">
        <v>14000000</v>
      </c>
      <c r="R351" s="61">
        <v>0</v>
      </c>
      <c r="S351" s="62">
        <v>0</v>
      </c>
      <c r="T351" s="80">
        <v>41640</v>
      </c>
      <c r="U351" s="207" t="s">
        <v>249</v>
      </c>
    </row>
    <row r="352" spans="1:21" ht="54.75">
      <c r="A352" s="109" t="s">
        <v>378</v>
      </c>
      <c r="B352" s="33"/>
      <c r="C352" s="1">
        <v>5</v>
      </c>
      <c r="D352" s="11">
        <v>0</v>
      </c>
      <c r="E352" s="11">
        <v>0</v>
      </c>
      <c r="F352" s="11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2</v>
      </c>
      <c r="L352" s="52">
        <v>1</v>
      </c>
      <c r="M352" s="52">
        <v>1</v>
      </c>
      <c r="N352" s="11">
        <v>0</v>
      </c>
      <c r="O352" s="11">
        <v>0</v>
      </c>
      <c r="P352" s="33" t="s">
        <v>324</v>
      </c>
      <c r="Q352" s="60">
        <v>900000</v>
      </c>
      <c r="R352" s="61">
        <v>0</v>
      </c>
      <c r="S352" s="62">
        <v>0</v>
      </c>
      <c r="T352" s="80">
        <v>41647</v>
      </c>
      <c r="U352" s="207" t="s">
        <v>178</v>
      </c>
    </row>
    <row r="353" spans="1:21" ht="41.25">
      <c r="A353" s="111" t="s">
        <v>379</v>
      </c>
      <c r="B353" s="33"/>
      <c r="C353" s="1">
        <v>1</v>
      </c>
      <c r="D353" s="11">
        <v>0</v>
      </c>
      <c r="E353" s="11">
        <v>0</v>
      </c>
      <c r="F353" s="11">
        <v>0</v>
      </c>
      <c r="G353" s="52">
        <v>0</v>
      </c>
      <c r="H353" s="52">
        <v>0</v>
      </c>
      <c r="I353" s="52">
        <v>0</v>
      </c>
      <c r="J353" s="52">
        <v>1</v>
      </c>
      <c r="K353" s="52">
        <v>0</v>
      </c>
      <c r="L353" s="52">
        <v>0</v>
      </c>
      <c r="M353" s="52">
        <v>0</v>
      </c>
      <c r="N353" s="11">
        <v>0</v>
      </c>
      <c r="O353" s="11">
        <v>0</v>
      </c>
      <c r="P353" s="33" t="s">
        <v>324</v>
      </c>
      <c r="Q353" s="60">
        <v>12000000</v>
      </c>
      <c r="R353" s="61">
        <v>0</v>
      </c>
      <c r="S353" s="62">
        <v>0</v>
      </c>
      <c r="T353" s="80">
        <v>41640</v>
      </c>
      <c r="U353" s="207" t="s">
        <v>176</v>
      </c>
    </row>
    <row r="354" spans="1:21" ht="48" customHeight="1">
      <c r="A354" s="112" t="s">
        <v>380</v>
      </c>
      <c r="B354" s="33"/>
      <c r="C354" s="1" t="s">
        <v>367</v>
      </c>
      <c r="D354" s="11"/>
      <c r="E354" s="52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33" t="s">
        <v>324</v>
      </c>
      <c r="Q354" s="108">
        <v>0</v>
      </c>
      <c r="R354" s="61">
        <v>0</v>
      </c>
      <c r="S354" s="62">
        <v>0</v>
      </c>
      <c r="T354" s="80">
        <v>41640</v>
      </c>
      <c r="U354" s="207" t="s">
        <v>171</v>
      </c>
    </row>
    <row r="355" spans="1:21" ht="14.25">
      <c r="A355" s="375" t="s">
        <v>381</v>
      </c>
      <c r="B355" s="376"/>
      <c r="C355" s="376"/>
      <c r="D355" s="376"/>
      <c r="E355" s="376"/>
      <c r="F355" s="376"/>
      <c r="G355" s="376"/>
      <c r="H355" s="376"/>
      <c r="I355" s="376"/>
      <c r="J355" s="376"/>
      <c r="K355" s="376"/>
      <c r="L355" s="376"/>
      <c r="M355" s="376"/>
      <c r="N355" s="376"/>
      <c r="O355" s="376"/>
      <c r="P355" s="376"/>
      <c r="Q355" s="76">
        <f>SUM(Q351:Q354)</f>
        <v>26900000</v>
      </c>
      <c r="R355" s="76">
        <f>SUM(R348:R354)</f>
        <v>0</v>
      </c>
      <c r="S355" s="106">
        <f>R355/Q355</f>
        <v>0</v>
      </c>
      <c r="T355" s="102"/>
      <c r="U355" s="209"/>
    </row>
    <row r="356" spans="1:21" ht="14.25">
      <c r="A356" s="417" t="s">
        <v>382</v>
      </c>
      <c r="B356" s="418"/>
      <c r="C356" s="418"/>
      <c r="D356" s="418"/>
      <c r="E356" s="418"/>
      <c r="F356" s="418"/>
      <c r="G356" s="418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  <c r="T356" s="418"/>
      <c r="U356" s="419"/>
    </row>
    <row r="357" spans="1:21" ht="41.25">
      <c r="A357" s="113" t="s">
        <v>383</v>
      </c>
      <c r="B357" s="33"/>
      <c r="C357" s="1" t="s">
        <v>367</v>
      </c>
      <c r="D357" s="11"/>
      <c r="E357" s="11"/>
      <c r="F357" s="11"/>
      <c r="G357" s="52"/>
      <c r="H357" s="52"/>
      <c r="I357" s="52"/>
      <c r="J357" s="52"/>
      <c r="K357" s="52"/>
      <c r="L357" s="52"/>
      <c r="M357" s="52"/>
      <c r="N357" s="11"/>
      <c r="O357" s="11"/>
      <c r="P357" s="33" t="s">
        <v>324</v>
      </c>
      <c r="Q357" s="60">
        <v>0</v>
      </c>
      <c r="R357" s="61">
        <v>0</v>
      </c>
      <c r="S357" s="62">
        <v>0</v>
      </c>
      <c r="T357" s="80">
        <v>41640</v>
      </c>
      <c r="U357" s="207" t="s">
        <v>171</v>
      </c>
    </row>
    <row r="358" spans="1:21" ht="41.25">
      <c r="A358" s="114" t="s">
        <v>384</v>
      </c>
      <c r="B358" s="33"/>
      <c r="C358" s="10" t="s">
        <v>367</v>
      </c>
      <c r="D358" s="11"/>
      <c r="E358" s="11"/>
      <c r="F358" s="11"/>
      <c r="G358" s="52"/>
      <c r="H358" s="52"/>
      <c r="I358" s="52"/>
      <c r="J358" s="52"/>
      <c r="K358" s="52"/>
      <c r="L358" s="52"/>
      <c r="M358" s="52"/>
      <c r="N358" s="11"/>
      <c r="O358" s="11"/>
      <c r="P358" s="33" t="s">
        <v>324</v>
      </c>
      <c r="Q358" s="60">
        <v>0</v>
      </c>
      <c r="R358" s="61">
        <v>0</v>
      </c>
      <c r="S358" s="62">
        <v>0</v>
      </c>
      <c r="T358" s="80">
        <v>41640</v>
      </c>
      <c r="U358" s="207" t="s">
        <v>171</v>
      </c>
    </row>
    <row r="359" spans="1:21" ht="14.25">
      <c r="A359" s="375" t="s">
        <v>385</v>
      </c>
      <c r="B359" s="376"/>
      <c r="C359" s="376"/>
      <c r="D359" s="376"/>
      <c r="E359" s="376"/>
      <c r="F359" s="376"/>
      <c r="G359" s="376"/>
      <c r="H359" s="376"/>
      <c r="I359" s="376"/>
      <c r="J359" s="376"/>
      <c r="K359" s="376"/>
      <c r="L359" s="376"/>
      <c r="M359" s="376"/>
      <c r="N359" s="376"/>
      <c r="O359" s="376"/>
      <c r="P359" s="376"/>
      <c r="Q359" s="76">
        <f>SUM(Q357:Q358)</f>
        <v>0</v>
      </c>
      <c r="R359" s="76">
        <f>SUM(R352:R358)</f>
        <v>0</v>
      </c>
      <c r="S359" s="106" t="e">
        <f>R359/Q359</f>
        <v>#DIV/0!</v>
      </c>
      <c r="T359" s="102"/>
      <c r="U359" s="209"/>
    </row>
    <row r="360" spans="1:21" ht="14.25">
      <c r="A360" s="417" t="s">
        <v>386</v>
      </c>
      <c r="B360" s="418"/>
      <c r="C360" s="418"/>
      <c r="D360" s="418"/>
      <c r="E360" s="418"/>
      <c r="F360" s="418"/>
      <c r="G360" s="418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  <c r="T360" s="418"/>
      <c r="U360" s="419"/>
    </row>
    <row r="361" spans="1:21" ht="41.25">
      <c r="A361" s="109" t="s">
        <v>387</v>
      </c>
      <c r="B361" s="33"/>
      <c r="C361" s="1">
        <v>1</v>
      </c>
      <c r="D361" s="11">
        <v>0</v>
      </c>
      <c r="E361" s="11">
        <v>0</v>
      </c>
      <c r="F361" s="11">
        <v>0</v>
      </c>
      <c r="G361" s="52">
        <v>0</v>
      </c>
      <c r="H361" s="52">
        <v>0</v>
      </c>
      <c r="I361" s="52">
        <v>0</v>
      </c>
      <c r="J361" s="52">
        <v>1</v>
      </c>
      <c r="K361" s="52">
        <v>0</v>
      </c>
      <c r="L361" s="52">
        <v>0</v>
      </c>
      <c r="M361" s="52">
        <v>0</v>
      </c>
      <c r="N361" s="11">
        <v>0</v>
      </c>
      <c r="O361" s="11">
        <v>0</v>
      </c>
      <c r="P361" s="33" t="s">
        <v>324</v>
      </c>
      <c r="Q361" s="60">
        <v>13000000</v>
      </c>
      <c r="R361" s="61">
        <v>0</v>
      </c>
      <c r="S361" s="62">
        <v>0</v>
      </c>
      <c r="T361" s="80">
        <v>41640</v>
      </c>
      <c r="U361" s="207" t="s">
        <v>176</v>
      </c>
    </row>
    <row r="362" spans="1:21" ht="41.25">
      <c r="A362" s="109" t="s">
        <v>388</v>
      </c>
      <c r="B362" s="33"/>
      <c r="C362" s="1">
        <v>1</v>
      </c>
      <c r="D362" s="11">
        <v>0</v>
      </c>
      <c r="E362" s="11">
        <v>0</v>
      </c>
      <c r="F362" s="11">
        <v>0</v>
      </c>
      <c r="G362" s="52">
        <v>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1</v>
      </c>
      <c r="N362" s="11">
        <v>0</v>
      </c>
      <c r="O362" s="11">
        <v>0</v>
      </c>
      <c r="P362" s="33" t="s">
        <v>324</v>
      </c>
      <c r="Q362" s="60">
        <v>10000000</v>
      </c>
      <c r="R362" s="61">
        <v>0</v>
      </c>
      <c r="S362" s="62">
        <v>0</v>
      </c>
      <c r="T362" s="80">
        <v>41640</v>
      </c>
      <c r="U362" s="207" t="s">
        <v>178</v>
      </c>
    </row>
    <row r="363" spans="1:21" ht="82.5">
      <c r="A363" s="113" t="s">
        <v>389</v>
      </c>
      <c r="B363" s="33"/>
      <c r="C363" s="10" t="s">
        <v>367</v>
      </c>
      <c r="D363" s="11"/>
      <c r="E363" s="11"/>
      <c r="F363" s="11"/>
      <c r="G363" s="52"/>
      <c r="H363" s="52"/>
      <c r="I363" s="52"/>
      <c r="J363" s="52"/>
      <c r="K363" s="52"/>
      <c r="L363" s="52"/>
      <c r="M363" s="52"/>
      <c r="N363" s="11"/>
      <c r="O363" s="11"/>
      <c r="P363" s="33" t="s">
        <v>324</v>
      </c>
      <c r="Q363" s="60">
        <v>10000000</v>
      </c>
      <c r="R363" s="61">
        <v>0</v>
      </c>
      <c r="S363" s="62">
        <v>0</v>
      </c>
      <c r="T363" s="80">
        <v>41640</v>
      </c>
      <c r="U363" s="207" t="s">
        <v>171</v>
      </c>
    </row>
    <row r="364" spans="1:21" ht="41.25">
      <c r="A364" s="113" t="s">
        <v>390</v>
      </c>
      <c r="B364" s="33"/>
      <c r="C364" s="1" t="s">
        <v>367</v>
      </c>
      <c r="D364" s="11"/>
      <c r="E364" s="11"/>
      <c r="F364" s="11"/>
      <c r="G364" s="52"/>
      <c r="H364" s="52"/>
      <c r="I364" s="52"/>
      <c r="J364" s="52"/>
      <c r="K364" s="52"/>
      <c r="L364" s="52"/>
      <c r="M364" s="52"/>
      <c r="N364" s="11"/>
      <c r="O364" s="11"/>
      <c r="P364" s="33" t="s">
        <v>324</v>
      </c>
      <c r="Q364" s="60">
        <v>0</v>
      </c>
      <c r="R364" s="61">
        <v>0</v>
      </c>
      <c r="S364" s="62">
        <v>0</v>
      </c>
      <c r="T364" s="80">
        <v>41640</v>
      </c>
      <c r="U364" s="207" t="s">
        <v>171</v>
      </c>
    </row>
    <row r="365" spans="1:21" ht="41.25">
      <c r="A365" s="113" t="s">
        <v>391</v>
      </c>
      <c r="B365" s="33"/>
      <c r="C365" s="1" t="s">
        <v>367</v>
      </c>
      <c r="D365" s="11"/>
      <c r="E365" s="11"/>
      <c r="F365" s="11"/>
      <c r="G365" s="52"/>
      <c r="H365" s="52"/>
      <c r="I365" s="52"/>
      <c r="J365" s="52"/>
      <c r="K365" s="52"/>
      <c r="L365" s="52"/>
      <c r="M365" s="52"/>
      <c r="N365" s="11"/>
      <c r="O365" s="11"/>
      <c r="P365" s="33" t="s">
        <v>324</v>
      </c>
      <c r="Q365" s="60">
        <v>0</v>
      </c>
      <c r="R365" s="61">
        <v>0</v>
      </c>
      <c r="S365" s="62">
        <v>0</v>
      </c>
      <c r="T365" s="80">
        <v>41640</v>
      </c>
      <c r="U365" s="207" t="s">
        <v>171</v>
      </c>
    </row>
    <row r="366" spans="1:21" ht="14.25">
      <c r="A366" s="375" t="s">
        <v>392</v>
      </c>
      <c r="B366" s="376"/>
      <c r="C366" s="376"/>
      <c r="D366" s="376"/>
      <c r="E366" s="376"/>
      <c r="F366" s="376"/>
      <c r="G366" s="376"/>
      <c r="H366" s="376"/>
      <c r="I366" s="376"/>
      <c r="J366" s="376"/>
      <c r="K366" s="376"/>
      <c r="L366" s="376"/>
      <c r="M366" s="376"/>
      <c r="N366" s="376"/>
      <c r="O366" s="376"/>
      <c r="P366" s="376"/>
      <c r="Q366" s="76">
        <f>SUM(Q361:Q365)</f>
        <v>33000000</v>
      </c>
      <c r="R366" s="76">
        <f>SUM(R359:R365)</f>
        <v>0</v>
      </c>
      <c r="S366" s="106">
        <f>R366/Q366</f>
        <v>0</v>
      </c>
      <c r="T366" s="102"/>
      <c r="U366" s="209"/>
    </row>
    <row r="367" spans="1:21" ht="14.25">
      <c r="A367" s="417" t="s">
        <v>393</v>
      </c>
      <c r="B367" s="418"/>
      <c r="C367" s="418"/>
      <c r="D367" s="418"/>
      <c r="E367" s="418"/>
      <c r="F367" s="418"/>
      <c r="G367" s="418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  <c r="T367" s="418"/>
      <c r="U367" s="419"/>
    </row>
    <row r="368" spans="1:21" ht="41.25">
      <c r="A368" s="109" t="s">
        <v>394</v>
      </c>
      <c r="B368" s="33"/>
      <c r="C368" s="1" t="s">
        <v>367</v>
      </c>
      <c r="D368" s="11"/>
      <c r="E368" s="11"/>
      <c r="F368" s="11"/>
      <c r="G368" s="52"/>
      <c r="H368" s="52"/>
      <c r="I368" s="52"/>
      <c r="J368" s="52"/>
      <c r="K368" s="52"/>
      <c r="L368" s="52"/>
      <c r="M368" s="52"/>
      <c r="N368" s="11"/>
      <c r="O368" s="11"/>
      <c r="P368" s="33" t="s">
        <v>324</v>
      </c>
      <c r="Q368" s="60">
        <v>0</v>
      </c>
      <c r="R368" s="60">
        <v>0</v>
      </c>
      <c r="S368" s="62">
        <v>0</v>
      </c>
      <c r="T368" s="80">
        <v>41640</v>
      </c>
      <c r="U368" s="207" t="s">
        <v>171</v>
      </c>
    </row>
    <row r="369" spans="1:21" ht="54.75">
      <c r="A369" s="109" t="s">
        <v>395</v>
      </c>
      <c r="B369" s="33"/>
      <c r="C369" s="1" t="s">
        <v>367</v>
      </c>
      <c r="D369" s="11"/>
      <c r="E369" s="11"/>
      <c r="F369" s="11"/>
      <c r="G369" s="52"/>
      <c r="H369" s="52"/>
      <c r="I369" s="52"/>
      <c r="J369" s="52"/>
      <c r="K369" s="52"/>
      <c r="L369" s="52"/>
      <c r="M369" s="52"/>
      <c r="N369" s="11"/>
      <c r="O369" s="11"/>
      <c r="P369" s="33" t="s">
        <v>324</v>
      </c>
      <c r="Q369" s="60">
        <v>0</v>
      </c>
      <c r="R369" s="60">
        <v>0</v>
      </c>
      <c r="S369" s="62">
        <v>0</v>
      </c>
      <c r="T369" s="80">
        <v>41640</v>
      </c>
      <c r="U369" s="207" t="s">
        <v>171</v>
      </c>
    </row>
    <row r="370" spans="1:21" ht="41.25">
      <c r="A370" s="107" t="s">
        <v>359</v>
      </c>
      <c r="B370" s="33"/>
      <c r="C370" s="1">
        <v>3</v>
      </c>
      <c r="D370" s="11">
        <v>3</v>
      </c>
      <c r="E370" s="11">
        <v>0</v>
      </c>
      <c r="F370" s="11">
        <v>0</v>
      </c>
      <c r="G370" s="11">
        <v>0</v>
      </c>
      <c r="H370" s="11">
        <v>0</v>
      </c>
      <c r="I370" s="52">
        <v>0</v>
      </c>
      <c r="J370" s="11">
        <v>0</v>
      </c>
      <c r="K370" s="11">
        <v>0</v>
      </c>
      <c r="L370" s="11">
        <v>0</v>
      </c>
      <c r="M370" s="52">
        <v>0</v>
      </c>
      <c r="N370" s="11">
        <v>0</v>
      </c>
      <c r="O370" s="11">
        <v>0</v>
      </c>
      <c r="P370" s="33" t="s">
        <v>324</v>
      </c>
      <c r="Q370" s="60">
        <v>89980416</v>
      </c>
      <c r="R370" s="61">
        <v>0</v>
      </c>
      <c r="S370" s="62">
        <v>0</v>
      </c>
      <c r="T370" s="80">
        <v>41640</v>
      </c>
      <c r="U370" s="207" t="s">
        <v>171</v>
      </c>
    </row>
    <row r="371" spans="1:21" ht="14.25">
      <c r="A371" s="375" t="s">
        <v>396</v>
      </c>
      <c r="B371" s="376"/>
      <c r="C371" s="376"/>
      <c r="D371" s="376"/>
      <c r="E371" s="376"/>
      <c r="F371" s="376"/>
      <c r="G371" s="376"/>
      <c r="H371" s="376"/>
      <c r="I371" s="376"/>
      <c r="J371" s="376"/>
      <c r="K371" s="376"/>
      <c r="L371" s="376"/>
      <c r="M371" s="376"/>
      <c r="N371" s="376"/>
      <c r="O371" s="376"/>
      <c r="P371" s="376"/>
      <c r="Q371" s="76">
        <f>SUM(Q368:Q370)</f>
        <v>89980416</v>
      </c>
      <c r="R371" s="76">
        <f>SUM(R364:R370)</f>
        <v>0</v>
      </c>
      <c r="S371" s="106">
        <f>R371/Q371</f>
        <v>0</v>
      </c>
      <c r="T371" s="102"/>
      <c r="U371" s="209"/>
    </row>
    <row r="372" spans="1:21" ht="15">
      <c r="A372" s="351" t="s">
        <v>397</v>
      </c>
      <c r="B372" s="352"/>
      <c r="C372" s="352"/>
      <c r="D372" s="352"/>
      <c r="E372" s="352"/>
      <c r="F372" s="352"/>
      <c r="G372" s="352"/>
      <c r="H372" s="352"/>
      <c r="I372" s="352"/>
      <c r="J372" s="352"/>
      <c r="K372" s="352"/>
      <c r="L372" s="352"/>
      <c r="M372" s="352"/>
      <c r="N372" s="352"/>
      <c r="O372" s="352"/>
      <c r="P372" s="352"/>
      <c r="Q372" s="73">
        <f>Q344+Q349+Q355+Q359+Q366+Q371</f>
        <v>246880416</v>
      </c>
      <c r="R372" s="73">
        <f>SUM(R365:R371)</f>
        <v>0</v>
      </c>
      <c r="S372" s="38">
        <f>R372/Q372</f>
        <v>0</v>
      </c>
      <c r="T372" s="51"/>
      <c r="U372" s="204"/>
    </row>
    <row r="373" spans="1:21" ht="15" customHeight="1">
      <c r="A373" s="368" t="s">
        <v>4</v>
      </c>
      <c r="B373" s="369" t="s">
        <v>5</v>
      </c>
      <c r="C373" s="369" t="s">
        <v>6</v>
      </c>
      <c r="D373" s="369" t="s">
        <v>7</v>
      </c>
      <c r="E373" s="369"/>
      <c r="F373" s="369"/>
      <c r="G373" s="369"/>
      <c r="H373" s="369"/>
      <c r="I373" s="369"/>
      <c r="J373" s="369"/>
      <c r="K373" s="369"/>
      <c r="L373" s="369"/>
      <c r="M373" s="369"/>
      <c r="N373" s="369"/>
      <c r="O373" s="369"/>
      <c r="P373" s="369" t="s">
        <v>8</v>
      </c>
      <c r="Q373" s="359" t="s">
        <v>9</v>
      </c>
      <c r="R373" s="359" t="s">
        <v>10</v>
      </c>
      <c r="S373" s="359" t="s">
        <v>11</v>
      </c>
      <c r="T373" s="360" t="s">
        <v>12</v>
      </c>
      <c r="U373" s="361" t="s">
        <v>13</v>
      </c>
    </row>
    <row r="374" spans="1:21" ht="14.25">
      <c r="A374" s="368"/>
      <c r="B374" s="369"/>
      <c r="C374" s="369"/>
      <c r="D374" s="52" t="s">
        <v>15</v>
      </c>
      <c r="E374" s="52" t="s">
        <v>16</v>
      </c>
      <c r="F374" s="52" t="s">
        <v>17</v>
      </c>
      <c r="G374" s="52" t="s">
        <v>18</v>
      </c>
      <c r="H374" s="52" t="s">
        <v>19</v>
      </c>
      <c r="I374" s="52" t="s">
        <v>20</v>
      </c>
      <c r="J374" s="52" t="s">
        <v>21</v>
      </c>
      <c r="K374" s="52" t="s">
        <v>22</v>
      </c>
      <c r="L374" s="52" t="s">
        <v>23</v>
      </c>
      <c r="M374" s="52" t="s">
        <v>24</v>
      </c>
      <c r="N374" s="52" t="s">
        <v>25</v>
      </c>
      <c r="O374" s="53" t="s">
        <v>26</v>
      </c>
      <c r="P374" s="369"/>
      <c r="Q374" s="359"/>
      <c r="R374" s="359"/>
      <c r="S374" s="359"/>
      <c r="T374" s="360"/>
      <c r="U374" s="361"/>
    </row>
    <row r="375" spans="1:21" ht="23.25" customHeight="1">
      <c r="A375" s="417" t="s">
        <v>398</v>
      </c>
      <c r="B375" s="418"/>
      <c r="C375" s="418"/>
      <c r="D375" s="418"/>
      <c r="E375" s="418"/>
      <c r="F375" s="418"/>
      <c r="G375" s="418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  <c r="T375" s="418"/>
      <c r="U375" s="419"/>
    </row>
    <row r="376" spans="1:21" ht="22.5" customHeight="1">
      <c r="A376" s="417" t="s">
        <v>399</v>
      </c>
      <c r="B376" s="418"/>
      <c r="C376" s="418"/>
      <c r="D376" s="418"/>
      <c r="E376" s="418"/>
      <c r="F376" s="418"/>
      <c r="G376" s="418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  <c r="T376" s="418"/>
      <c r="U376" s="419"/>
    </row>
    <row r="377" spans="1:21" ht="172.5">
      <c r="A377" s="198" t="s">
        <v>400</v>
      </c>
      <c r="B377" s="59"/>
      <c r="C377" s="1" t="s">
        <v>367</v>
      </c>
      <c r="D377" s="11"/>
      <c r="E377" s="11"/>
      <c r="F377" s="11"/>
      <c r="G377" s="11"/>
      <c r="H377" s="11"/>
      <c r="I377" s="11"/>
      <c r="J377" s="11"/>
      <c r="K377" s="11"/>
      <c r="L377" s="52"/>
      <c r="M377" s="11"/>
      <c r="N377" s="11"/>
      <c r="O377" s="11"/>
      <c r="P377" s="33" t="s">
        <v>324</v>
      </c>
      <c r="Q377" s="60">
        <v>0</v>
      </c>
      <c r="R377" s="61">
        <v>0</v>
      </c>
      <c r="S377" s="62">
        <v>0</v>
      </c>
      <c r="T377" s="80">
        <v>41640</v>
      </c>
      <c r="U377" s="207" t="s">
        <v>171</v>
      </c>
    </row>
    <row r="378" spans="1:21" ht="14.25">
      <c r="A378" s="375" t="s">
        <v>401</v>
      </c>
      <c r="B378" s="376"/>
      <c r="C378" s="376"/>
      <c r="D378" s="376"/>
      <c r="E378" s="376"/>
      <c r="F378" s="376"/>
      <c r="G378" s="376"/>
      <c r="H378" s="376"/>
      <c r="I378" s="376"/>
      <c r="J378" s="376"/>
      <c r="K378" s="376"/>
      <c r="L378" s="376"/>
      <c r="M378" s="376"/>
      <c r="N378" s="376"/>
      <c r="O378" s="376"/>
      <c r="P378" s="376"/>
      <c r="Q378" s="76">
        <f>SUM(Q373:Q377)</f>
        <v>0</v>
      </c>
      <c r="R378" s="76">
        <f>SUM(R371:R377)</f>
        <v>0</v>
      </c>
      <c r="S378" s="106" t="e">
        <f>R378/Q378</f>
        <v>#DIV/0!</v>
      </c>
      <c r="T378" s="102"/>
      <c r="U378" s="209"/>
    </row>
    <row r="379" spans="1:21" ht="14.25">
      <c r="A379" s="417" t="s">
        <v>402</v>
      </c>
      <c r="B379" s="418"/>
      <c r="C379" s="418"/>
      <c r="D379" s="418"/>
      <c r="E379" s="418"/>
      <c r="F379" s="418"/>
      <c r="G379" s="418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  <c r="T379" s="418"/>
      <c r="U379" s="419"/>
    </row>
    <row r="380" spans="1:21" ht="41.25">
      <c r="A380" s="109" t="s">
        <v>403</v>
      </c>
      <c r="B380" s="33"/>
      <c r="C380" s="1">
        <v>1</v>
      </c>
      <c r="D380" s="11">
        <v>0</v>
      </c>
      <c r="E380" s="11">
        <v>0</v>
      </c>
      <c r="F380" s="11">
        <v>0</v>
      </c>
      <c r="G380" s="52">
        <v>1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33" t="s">
        <v>324</v>
      </c>
      <c r="Q380" s="60">
        <v>2500000</v>
      </c>
      <c r="R380" s="61">
        <v>0</v>
      </c>
      <c r="S380" s="62">
        <v>0</v>
      </c>
      <c r="T380" s="80">
        <v>41640</v>
      </c>
      <c r="U380" s="207" t="s">
        <v>275</v>
      </c>
    </row>
    <row r="381" spans="1:21" ht="41.25">
      <c r="A381" s="109" t="s">
        <v>404</v>
      </c>
      <c r="B381" s="33"/>
      <c r="C381" s="1">
        <v>1</v>
      </c>
      <c r="D381" s="11">
        <v>0</v>
      </c>
      <c r="E381" s="11">
        <v>0</v>
      </c>
      <c r="F381" s="52">
        <v>0</v>
      </c>
      <c r="G381" s="52">
        <v>0</v>
      </c>
      <c r="H381" s="52">
        <v>0</v>
      </c>
      <c r="I381" s="52">
        <v>0</v>
      </c>
      <c r="J381" s="52">
        <v>1</v>
      </c>
      <c r="K381" s="52">
        <v>0</v>
      </c>
      <c r="L381" s="52">
        <v>0</v>
      </c>
      <c r="M381" s="52">
        <v>0</v>
      </c>
      <c r="N381" s="52">
        <v>0</v>
      </c>
      <c r="O381" s="11">
        <v>0</v>
      </c>
      <c r="P381" s="33" t="s">
        <v>324</v>
      </c>
      <c r="Q381" s="60">
        <v>5000000</v>
      </c>
      <c r="R381" s="61">
        <v>0</v>
      </c>
      <c r="S381" s="62">
        <v>0</v>
      </c>
      <c r="T381" s="80">
        <v>41640</v>
      </c>
      <c r="U381" s="207" t="s">
        <v>176</v>
      </c>
    </row>
    <row r="382" spans="1:21" ht="59.25" customHeight="1">
      <c r="A382" s="109" t="s">
        <v>405</v>
      </c>
      <c r="B382" s="59"/>
      <c r="C382" s="1" t="s">
        <v>367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52"/>
      <c r="N382" s="11"/>
      <c r="O382" s="11"/>
      <c r="P382" s="33" t="s">
        <v>324</v>
      </c>
      <c r="Q382" s="60">
        <v>0</v>
      </c>
      <c r="R382" s="61">
        <v>0</v>
      </c>
      <c r="S382" s="62">
        <v>0</v>
      </c>
      <c r="T382" s="80">
        <v>41640</v>
      </c>
      <c r="U382" s="207" t="s">
        <v>171</v>
      </c>
    </row>
    <row r="383" spans="1:21" ht="52.5" customHeight="1">
      <c r="A383" s="109" t="s">
        <v>406</v>
      </c>
      <c r="B383" s="33"/>
      <c r="C383" s="1" t="s">
        <v>367</v>
      </c>
      <c r="D383" s="11"/>
      <c r="E383" s="11"/>
      <c r="F383" s="52"/>
      <c r="G383" s="11"/>
      <c r="H383" s="52"/>
      <c r="I383" s="11"/>
      <c r="J383" s="52"/>
      <c r="K383" s="11"/>
      <c r="L383" s="52"/>
      <c r="M383" s="11"/>
      <c r="N383" s="52"/>
      <c r="O383" s="11"/>
      <c r="P383" s="33" t="s">
        <v>324</v>
      </c>
      <c r="Q383" s="60">
        <v>0</v>
      </c>
      <c r="R383" s="61">
        <v>0</v>
      </c>
      <c r="S383" s="62">
        <v>0</v>
      </c>
      <c r="T383" s="80">
        <v>41640</v>
      </c>
      <c r="U383" s="207" t="s">
        <v>171</v>
      </c>
    </row>
    <row r="384" spans="1:21" ht="42.75">
      <c r="A384" s="109" t="s">
        <v>407</v>
      </c>
      <c r="B384" s="33"/>
      <c r="C384" s="1" t="s">
        <v>367</v>
      </c>
      <c r="D384" s="11"/>
      <c r="E384" s="11"/>
      <c r="F384" s="11"/>
      <c r="G384" s="52"/>
      <c r="H384" s="52"/>
      <c r="I384" s="52"/>
      <c r="J384" s="52"/>
      <c r="K384" s="52"/>
      <c r="L384" s="11"/>
      <c r="M384" s="11"/>
      <c r="N384" s="52"/>
      <c r="O384" s="11"/>
      <c r="P384" s="33" t="s">
        <v>324</v>
      </c>
      <c r="Q384" s="60">
        <v>0</v>
      </c>
      <c r="R384" s="61">
        <v>0</v>
      </c>
      <c r="S384" s="62">
        <v>0</v>
      </c>
      <c r="T384" s="80">
        <v>41640</v>
      </c>
      <c r="U384" s="207" t="s">
        <v>171</v>
      </c>
    </row>
    <row r="385" spans="1:21" ht="41.25">
      <c r="A385" s="109" t="s">
        <v>359</v>
      </c>
      <c r="B385" s="33"/>
      <c r="C385" s="1">
        <v>1</v>
      </c>
      <c r="D385" s="11">
        <v>1</v>
      </c>
      <c r="E385" s="11">
        <v>0</v>
      </c>
      <c r="F385" s="11">
        <v>0</v>
      </c>
      <c r="G385" s="11">
        <v>0</v>
      </c>
      <c r="H385" s="11">
        <v>0</v>
      </c>
      <c r="I385" s="52">
        <v>0</v>
      </c>
      <c r="J385" s="11">
        <v>0</v>
      </c>
      <c r="K385" s="11">
        <v>0</v>
      </c>
      <c r="L385" s="11">
        <v>0</v>
      </c>
      <c r="M385" s="52">
        <v>0</v>
      </c>
      <c r="N385" s="11">
        <v>0</v>
      </c>
      <c r="O385" s="11">
        <v>0</v>
      </c>
      <c r="P385" s="33" t="s">
        <v>324</v>
      </c>
      <c r="Q385" s="60">
        <v>42452480</v>
      </c>
      <c r="R385" s="61">
        <v>0</v>
      </c>
      <c r="S385" s="62">
        <v>0</v>
      </c>
      <c r="T385" s="80">
        <v>41640</v>
      </c>
      <c r="U385" s="207" t="s">
        <v>171</v>
      </c>
    </row>
    <row r="386" spans="1:21" ht="14.25">
      <c r="A386" s="375" t="s">
        <v>408</v>
      </c>
      <c r="B386" s="376"/>
      <c r="C386" s="376"/>
      <c r="D386" s="376"/>
      <c r="E386" s="376"/>
      <c r="F386" s="376"/>
      <c r="G386" s="376"/>
      <c r="H386" s="376"/>
      <c r="I386" s="376"/>
      <c r="J386" s="376"/>
      <c r="K386" s="376"/>
      <c r="L386" s="376"/>
      <c r="M386" s="376"/>
      <c r="N386" s="376"/>
      <c r="O386" s="376"/>
      <c r="P386" s="376"/>
      <c r="Q386" s="76">
        <f>SUM(Q380:Q385)</f>
        <v>49952480</v>
      </c>
      <c r="R386" s="76">
        <f>SUM(R379:R385)</f>
        <v>0</v>
      </c>
      <c r="S386" s="106">
        <f>R386/Q386</f>
        <v>0</v>
      </c>
      <c r="T386" s="102"/>
      <c r="U386" s="209"/>
    </row>
    <row r="387" spans="1:21" ht="15">
      <c r="A387" s="351" t="s">
        <v>409</v>
      </c>
      <c r="B387" s="352"/>
      <c r="C387" s="352"/>
      <c r="D387" s="352"/>
      <c r="E387" s="352"/>
      <c r="F387" s="352"/>
      <c r="G387" s="352"/>
      <c r="H387" s="352"/>
      <c r="I387" s="352"/>
      <c r="J387" s="352"/>
      <c r="K387" s="352"/>
      <c r="L387" s="352"/>
      <c r="M387" s="352"/>
      <c r="N387" s="352"/>
      <c r="O387" s="352"/>
      <c r="P387" s="352"/>
      <c r="Q387" s="73">
        <f>Q378+Q386</f>
        <v>49952480</v>
      </c>
      <c r="R387" s="73">
        <f>SUM(R380:R386)</f>
        <v>0</v>
      </c>
      <c r="S387" s="38">
        <f>R387/Q387</f>
        <v>0</v>
      </c>
      <c r="T387" s="51"/>
      <c r="U387" s="204"/>
    </row>
    <row r="388" spans="1:21" ht="15" customHeight="1">
      <c r="A388" s="368" t="s">
        <v>4</v>
      </c>
      <c r="B388" s="369" t="s">
        <v>5</v>
      </c>
      <c r="C388" s="369" t="s">
        <v>6</v>
      </c>
      <c r="D388" s="369" t="s">
        <v>7</v>
      </c>
      <c r="E388" s="369"/>
      <c r="F388" s="369"/>
      <c r="G388" s="369"/>
      <c r="H388" s="369"/>
      <c r="I388" s="369"/>
      <c r="J388" s="369"/>
      <c r="K388" s="369"/>
      <c r="L388" s="369"/>
      <c r="M388" s="369"/>
      <c r="N388" s="369"/>
      <c r="O388" s="369"/>
      <c r="P388" s="369" t="s">
        <v>8</v>
      </c>
      <c r="Q388" s="359" t="s">
        <v>9</v>
      </c>
      <c r="R388" s="359" t="s">
        <v>10</v>
      </c>
      <c r="S388" s="359" t="s">
        <v>11</v>
      </c>
      <c r="T388" s="360" t="s">
        <v>12</v>
      </c>
      <c r="U388" s="361" t="s">
        <v>13</v>
      </c>
    </row>
    <row r="389" spans="1:21" ht="14.25">
      <c r="A389" s="368"/>
      <c r="B389" s="369"/>
      <c r="C389" s="369"/>
      <c r="D389" s="52" t="s">
        <v>15</v>
      </c>
      <c r="E389" s="52" t="s">
        <v>16</v>
      </c>
      <c r="F389" s="52" t="s">
        <v>17</v>
      </c>
      <c r="G389" s="52" t="s">
        <v>18</v>
      </c>
      <c r="H389" s="52" t="s">
        <v>19</v>
      </c>
      <c r="I389" s="52" t="s">
        <v>20</v>
      </c>
      <c r="J389" s="52" t="s">
        <v>21</v>
      </c>
      <c r="K389" s="52" t="s">
        <v>22</v>
      </c>
      <c r="L389" s="52" t="s">
        <v>23</v>
      </c>
      <c r="M389" s="52" t="s">
        <v>24</v>
      </c>
      <c r="N389" s="52" t="s">
        <v>25</v>
      </c>
      <c r="O389" s="53" t="s">
        <v>26</v>
      </c>
      <c r="P389" s="369"/>
      <c r="Q389" s="359"/>
      <c r="R389" s="359"/>
      <c r="S389" s="359"/>
      <c r="T389" s="360"/>
      <c r="U389" s="361"/>
    </row>
    <row r="390" spans="1:21" ht="14.25">
      <c r="A390" s="417" t="s">
        <v>410</v>
      </c>
      <c r="B390" s="418"/>
      <c r="C390" s="418"/>
      <c r="D390" s="418"/>
      <c r="E390" s="418"/>
      <c r="F390" s="418"/>
      <c r="G390" s="418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  <c r="T390" s="418"/>
      <c r="U390" s="419"/>
    </row>
    <row r="391" spans="1:21" ht="41.25">
      <c r="A391" s="32" t="s">
        <v>411</v>
      </c>
      <c r="B391" s="33"/>
      <c r="C391" s="1" t="s">
        <v>367</v>
      </c>
      <c r="D391" s="11"/>
      <c r="E391" s="11"/>
      <c r="F391" s="52"/>
      <c r="G391" s="52"/>
      <c r="H391" s="52"/>
      <c r="I391" s="52"/>
      <c r="J391" s="52"/>
      <c r="K391" s="52"/>
      <c r="L391" s="52"/>
      <c r="M391" s="52"/>
      <c r="N391" s="52"/>
      <c r="O391" s="11"/>
      <c r="P391" s="33" t="s">
        <v>324</v>
      </c>
      <c r="Q391" s="60">
        <v>0</v>
      </c>
      <c r="R391" s="61">
        <v>0</v>
      </c>
      <c r="S391" s="62">
        <v>0</v>
      </c>
      <c r="T391" s="80">
        <v>41640</v>
      </c>
      <c r="U391" s="207" t="s">
        <v>171</v>
      </c>
    </row>
    <row r="392" spans="1:21" ht="41.25">
      <c r="A392" s="32" t="s">
        <v>412</v>
      </c>
      <c r="B392" s="33"/>
      <c r="C392" s="1" t="s">
        <v>367</v>
      </c>
      <c r="D392" s="11"/>
      <c r="E392" s="11"/>
      <c r="F392" s="11"/>
      <c r="G392" s="11"/>
      <c r="H392" s="11"/>
      <c r="I392" s="11"/>
      <c r="J392" s="11"/>
      <c r="K392" s="11"/>
      <c r="L392" s="52"/>
      <c r="M392" s="11"/>
      <c r="N392" s="11"/>
      <c r="O392" s="11"/>
      <c r="P392" s="33" t="s">
        <v>324</v>
      </c>
      <c r="Q392" s="60">
        <v>0</v>
      </c>
      <c r="R392" s="61">
        <v>0</v>
      </c>
      <c r="S392" s="62">
        <v>0</v>
      </c>
      <c r="T392" s="80">
        <v>41640</v>
      </c>
      <c r="U392" s="207" t="s">
        <v>171</v>
      </c>
    </row>
    <row r="393" spans="1:21" ht="41.25">
      <c r="A393" s="32" t="s">
        <v>413</v>
      </c>
      <c r="B393" s="33"/>
      <c r="C393" s="1" t="s">
        <v>367</v>
      </c>
      <c r="D393" s="11"/>
      <c r="E393" s="11"/>
      <c r="F393" s="11"/>
      <c r="G393" s="11"/>
      <c r="H393" s="11"/>
      <c r="I393" s="11"/>
      <c r="J393" s="11"/>
      <c r="K393" s="11"/>
      <c r="L393" s="52"/>
      <c r="M393" s="11"/>
      <c r="N393" s="11"/>
      <c r="O393" s="11"/>
      <c r="P393" s="33" t="s">
        <v>324</v>
      </c>
      <c r="Q393" s="60">
        <v>0</v>
      </c>
      <c r="R393" s="61">
        <v>0</v>
      </c>
      <c r="S393" s="62">
        <v>0</v>
      </c>
      <c r="T393" s="80">
        <v>41640</v>
      </c>
      <c r="U393" s="207" t="s">
        <v>171</v>
      </c>
    </row>
    <row r="394" spans="1:21" ht="41.25">
      <c r="A394" s="32" t="s">
        <v>414</v>
      </c>
      <c r="B394" s="33"/>
      <c r="C394" s="1" t="s">
        <v>367</v>
      </c>
      <c r="D394" s="11"/>
      <c r="E394" s="11"/>
      <c r="F394" s="11"/>
      <c r="G394" s="11"/>
      <c r="H394" s="11"/>
      <c r="I394" s="11"/>
      <c r="J394" s="11"/>
      <c r="K394" s="11"/>
      <c r="L394" s="52"/>
      <c r="M394" s="11"/>
      <c r="N394" s="11"/>
      <c r="O394" s="11"/>
      <c r="P394" s="33" t="s">
        <v>324</v>
      </c>
      <c r="Q394" s="60">
        <v>0</v>
      </c>
      <c r="R394" s="61">
        <v>0</v>
      </c>
      <c r="S394" s="62">
        <v>0</v>
      </c>
      <c r="T394" s="80">
        <v>41640</v>
      </c>
      <c r="U394" s="207" t="s">
        <v>171</v>
      </c>
    </row>
    <row r="395" spans="1:21" ht="41.25">
      <c r="A395" s="32" t="s">
        <v>415</v>
      </c>
      <c r="B395" s="33"/>
      <c r="C395" s="1" t="s">
        <v>367</v>
      </c>
      <c r="D395" s="11"/>
      <c r="E395" s="11"/>
      <c r="F395" s="11"/>
      <c r="G395" s="11"/>
      <c r="H395" s="11"/>
      <c r="I395" s="11"/>
      <c r="J395" s="11"/>
      <c r="K395" s="11"/>
      <c r="L395" s="52"/>
      <c r="M395" s="11"/>
      <c r="N395" s="11"/>
      <c r="O395" s="11"/>
      <c r="P395" s="33" t="s">
        <v>324</v>
      </c>
      <c r="Q395" s="60">
        <v>0</v>
      </c>
      <c r="R395" s="61">
        <v>0</v>
      </c>
      <c r="S395" s="62">
        <v>0</v>
      </c>
      <c r="T395" s="80">
        <v>41640</v>
      </c>
      <c r="U395" s="207" t="s">
        <v>171</v>
      </c>
    </row>
    <row r="396" spans="1:21" ht="41.25">
      <c r="A396" s="32" t="s">
        <v>416</v>
      </c>
      <c r="B396" s="33"/>
      <c r="C396" s="1" t="s">
        <v>367</v>
      </c>
      <c r="D396" s="11"/>
      <c r="E396" s="11"/>
      <c r="F396" s="52"/>
      <c r="G396" s="52"/>
      <c r="H396" s="52"/>
      <c r="I396" s="52"/>
      <c r="J396" s="52"/>
      <c r="K396" s="52"/>
      <c r="L396" s="52"/>
      <c r="M396" s="52"/>
      <c r="N396" s="52"/>
      <c r="O396" s="54"/>
      <c r="P396" s="33" t="s">
        <v>324</v>
      </c>
      <c r="Q396" s="60">
        <v>0</v>
      </c>
      <c r="R396" s="61">
        <v>0</v>
      </c>
      <c r="S396" s="62">
        <v>0</v>
      </c>
      <c r="T396" s="80">
        <v>41640</v>
      </c>
      <c r="U396" s="207" t="s">
        <v>171</v>
      </c>
    </row>
    <row r="397" spans="1:21" ht="41.25">
      <c r="A397" s="32" t="s">
        <v>417</v>
      </c>
      <c r="B397" s="33"/>
      <c r="C397" s="1" t="s">
        <v>367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54"/>
      <c r="P397" s="33" t="s">
        <v>324</v>
      </c>
      <c r="Q397" s="60">
        <v>0</v>
      </c>
      <c r="R397" s="61">
        <v>0</v>
      </c>
      <c r="S397" s="62">
        <v>0</v>
      </c>
      <c r="T397" s="80">
        <v>41640</v>
      </c>
      <c r="U397" s="207" t="s">
        <v>171</v>
      </c>
    </row>
    <row r="398" spans="1:21" ht="41.25">
      <c r="A398" s="32" t="s">
        <v>418</v>
      </c>
      <c r="B398" s="33"/>
      <c r="C398" s="1" t="s">
        <v>367</v>
      </c>
      <c r="D398" s="11"/>
      <c r="E398" s="11"/>
      <c r="F398" s="52"/>
      <c r="G398" s="52"/>
      <c r="H398" s="52"/>
      <c r="I398" s="52"/>
      <c r="J398" s="52"/>
      <c r="K398" s="52"/>
      <c r="L398" s="52"/>
      <c r="M398" s="52"/>
      <c r="N398" s="52"/>
      <c r="O398" s="54"/>
      <c r="P398" s="33" t="s">
        <v>324</v>
      </c>
      <c r="Q398" s="60">
        <v>0</v>
      </c>
      <c r="R398" s="61">
        <v>0</v>
      </c>
      <c r="S398" s="62">
        <v>0</v>
      </c>
      <c r="T398" s="80">
        <v>41640</v>
      </c>
      <c r="U398" s="207" t="s">
        <v>171</v>
      </c>
    </row>
    <row r="399" spans="1:21" ht="41.25">
      <c r="A399" s="32" t="s">
        <v>419</v>
      </c>
      <c r="B399" s="33"/>
      <c r="C399" s="1" t="s">
        <v>367</v>
      </c>
      <c r="D399" s="11"/>
      <c r="E399" s="11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33" t="s">
        <v>324</v>
      </c>
      <c r="Q399" s="60">
        <v>0</v>
      </c>
      <c r="R399" s="61">
        <v>0</v>
      </c>
      <c r="S399" s="62">
        <v>0</v>
      </c>
      <c r="T399" s="80">
        <v>41640</v>
      </c>
      <c r="U399" s="207" t="s">
        <v>171</v>
      </c>
    </row>
    <row r="400" spans="1:21" ht="41.25">
      <c r="A400" s="32" t="s">
        <v>420</v>
      </c>
      <c r="B400" s="33"/>
      <c r="C400" s="1" t="s">
        <v>367</v>
      </c>
      <c r="D400" s="11"/>
      <c r="E400" s="11"/>
      <c r="F400" s="52"/>
      <c r="G400" s="52"/>
      <c r="H400" s="52"/>
      <c r="I400" s="52"/>
      <c r="J400" s="52"/>
      <c r="K400" s="52"/>
      <c r="L400" s="52"/>
      <c r="M400" s="52"/>
      <c r="N400" s="52"/>
      <c r="O400" s="54"/>
      <c r="P400" s="33" t="s">
        <v>324</v>
      </c>
      <c r="Q400" s="60">
        <v>0</v>
      </c>
      <c r="R400" s="61">
        <v>0</v>
      </c>
      <c r="S400" s="62">
        <v>0</v>
      </c>
      <c r="T400" s="80">
        <v>41640</v>
      </c>
      <c r="U400" s="207" t="s">
        <v>171</v>
      </c>
    </row>
    <row r="401" spans="1:21" ht="41.25">
      <c r="A401" s="32" t="s">
        <v>421</v>
      </c>
      <c r="B401" s="33"/>
      <c r="C401" s="1" t="s">
        <v>367</v>
      </c>
      <c r="D401" s="11"/>
      <c r="E401" s="11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33" t="s">
        <v>324</v>
      </c>
      <c r="Q401" s="60">
        <v>0</v>
      </c>
      <c r="R401" s="61">
        <v>0</v>
      </c>
      <c r="S401" s="62">
        <v>0</v>
      </c>
      <c r="T401" s="80">
        <v>41640</v>
      </c>
      <c r="U401" s="207" t="s">
        <v>171</v>
      </c>
    </row>
    <row r="402" spans="1:21" ht="41.25">
      <c r="A402" s="32" t="s">
        <v>422</v>
      </c>
      <c r="B402" s="33"/>
      <c r="C402" s="1" t="s">
        <v>367</v>
      </c>
      <c r="D402" s="11"/>
      <c r="E402" s="52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33" t="s">
        <v>324</v>
      </c>
      <c r="Q402" s="60">
        <v>0</v>
      </c>
      <c r="R402" s="61">
        <v>0</v>
      </c>
      <c r="S402" s="62">
        <v>0</v>
      </c>
      <c r="T402" s="80">
        <v>41640</v>
      </c>
      <c r="U402" s="207" t="s">
        <v>171</v>
      </c>
    </row>
    <row r="403" spans="1:21" ht="41.25">
      <c r="A403" s="49" t="s">
        <v>308</v>
      </c>
      <c r="B403" s="33"/>
      <c r="C403" s="1">
        <v>10</v>
      </c>
      <c r="D403" s="11">
        <v>0</v>
      </c>
      <c r="E403" s="52">
        <v>1</v>
      </c>
      <c r="F403" s="11">
        <v>1</v>
      </c>
      <c r="G403" s="52">
        <v>1</v>
      </c>
      <c r="H403" s="11">
        <v>1</v>
      </c>
      <c r="I403" s="52">
        <v>1</v>
      </c>
      <c r="J403" s="11">
        <v>1</v>
      </c>
      <c r="K403" s="52">
        <v>1</v>
      </c>
      <c r="L403" s="11">
        <v>1</v>
      </c>
      <c r="M403" s="52">
        <v>1</v>
      </c>
      <c r="N403" s="11">
        <v>1</v>
      </c>
      <c r="O403" s="52">
        <v>0</v>
      </c>
      <c r="P403" s="33" t="s">
        <v>324</v>
      </c>
      <c r="Q403" s="108">
        <v>0</v>
      </c>
      <c r="R403" s="61">
        <v>0</v>
      </c>
      <c r="S403" s="62">
        <v>0</v>
      </c>
      <c r="T403" s="80">
        <v>41641</v>
      </c>
      <c r="U403" s="207" t="s">
        <v>163</v>
      </c>
    </row>
    <row r="404" spans="1:21" ht="15">
      <c r="A404" s="351" t="s">
        <v>423</v>
      </c>
      <c r="B404" s="352"/>
      <c r="C404" s="352"/>
      <c r="D404" s="352"/>
      <c r="E404" s="352"/>
      <c r="F404" s="352"/>
      <c r="G404" s="352"/>
      <c r="H404" s="352"/>
      <c r="I404" s="352"/>
      <c r="J404" s="352"/>
      <c r="K404" s="352"/>
      <c r="L404" s="352"/>
      <c r="M404" s="352"/>
      <c r="N404" s="352"/>
      <c r="O404" s="352"/>
      <c r="P404" s="352"/>
      <c r="Q404" s="73">
        <f>SUM(Q391:Q403)</f>
        <v>0</v>
      </c>
      <c r="R404" s="73">
        <f>SUM(R398:R403)</f>
        <v>0</v>
      </c>
      <c r="S404" s="38" t="e">
        <f>R404/Q404</f>
        <v>#DIV/0!</v>
      </c>
      <c r="T404" s="51"/>
      <c r="U404" s="204"/>
    </row>
    <row r="405" spans="1:21" ht="17.25">
      <c r="A405" s="394" t="s">
        <v>424</v>
      </c>
      <c r="B405" s="395"/>
      <c r="C405" s="395"/>
      <c r="D405" s="395"/>
      <c r="E405" s="395"/>
      <c r="F405" s="395"/>
      <c r="G405" s="395"/>
      <c r="H405" s="395"/>
      <c r="I405" s="395"/>
      <c r="J405" s="395"/>
      <c r="K405" s="395"/>
      <c r="L405" s="395"/>
      <c r="M405" s="395"/>
      <c r="N405" s="395"/>
      <c r="O405" s="395"/>
      <c r="P405" s="395"/>
      <c r="Q405" s="99">
        <f>Q335+Q372+Q387</f>
        <v>784691856</v>
      </c>
      <c r="R405" s="99">
        <f>SUM(R398:R404)</f>
        <v>0</v>
      </c>
      <c r="S405" s="38">
        <f>R405/Q405</f>
        <v>0</v>
      </c>
      <c r="T405" s="51"/>
      <c r="U405" s="204"/>
    </row>
    <row r="406" spans="1:21" ht="14.25">
      <c r="A406" s="365" t="s">
        <v>425</v>
      </c>
      <c r="B406" s="366"/>
      <c r="C406" s="366"/>
      <c r="D406" s="366"/>
      <c r="E406" s="366"/>
      <c r="F406" s="366"/>
      <c r="G406" s="366"/>
      <c r="H406" s="366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7"/>
    </row>
    <row r="407" spans="1:21" ht="15" customHeight="1">
      <c r="A407" s="368" t="s">
        <v>196</v>
      </c>
      <c r="B407" s="369" t="s">
        <v>5</v>
      </c>
      <c r="C407" s="369" t="s">
        <v>6</v>
      </c>
      <c r="D407" s="369" t="s">
        <v>7</v>
      </c>
      <c r="E407" s="369"/>
      <c r="F407" s="369"/>
      <c r="G407" s="369"/>
      <c r="H407" s="369"/>
      <c r="I407" s="369"/>
      <c r="J407" s="369"/>
      <c r="K407" s="369"/>
      <c r="L407" s="369"/>
      <c r="M407" s="369"/>
      <c r="N407" s="369"/>
      <c r="O407" s="369"/>
      <c r="P407" s="369" t="s">
        <v>8</v>
      </c>
      <c r="Q407" s="359" t="s">
        <v>9</v>
      </c>
      <c r="R407" s="359" t="s">
        <v>10</v>
      </c>
      <c r="S407" s="359" t="s">
        <v>11</v>
      </c>
      <c r="T407" s="360" t="s">
        <v>12</v>
      </c>
      <c r="U407" s="361" t="s">
        <v>13</v>
      </c>
    </row>
    <row r="408" spans="1:21" ht="14.25">
      <c r="A408" s="368"/>
      <c r="B408" s="369"/>
      <c r="C408" s="369"/>
      <c r="D408" s="52" t="s">
        <v>15</v>
      </c>
      <c r="E408" s="52" t="s">
        <v>16</v>
      </c>
      <c r="F408" s="52" t="s">
        <v>17</v>
      </c>
      <c r="G408" s="52" t="s">
        <v>18</v>
      </c>
      <c r="H408" s="52" t="s">
        <v>19</v>
      </c>
      <c r="I408" s="52" t="s">
        <v>20</v>
      </c>
      <c r="J408" s="52" t="s">
        <v>21</v>
      </c>
      <c r="K408" s="52" t="s">
        <v>22</v>
      </c>
      <c r="L408" s="52" t="s">
        <v>23</v>
      </c>
      <c r="M408" s="52" t="s">
        <v>24</v>
      </c>
      <c r="N408" s="52" t="s">
        <v>25</v>
      </c>
      <c r="O408" s="53" t="s">
        <v>26</v>
      </c>
      <c r="P408" s="369"/>
      <c r="Q408" s="359"/>
      <c r="R408" s="359"/>
      <c r="S408" s="359"/>
      <c r="T408" s="360"/>
      <c r="U408" s="361"/>
    </row>
    <row r="409" spans="1:21" ht="41.25">
      <c r="A409" s="32" t="s">
        <v>426</v>
      </c>
      <c r="B409" s="116"/>
      <c r="C409" s="11">
        <v>1</v>
      </c>
      <c r="D409" s="11">
        <v>1</v>
      </c>
      <c r="E409" s="52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33" t="s">
        <v>427</v>
      </c>
      <c r="Q409" s="60">
        <v>22210353</v>
      </c>
      <c r="R409" s="61">
        <v>0</v>
      </c>
      <c r="S409" s="62">
        <v>0</v>
      </c>
      <c r="T409" s="80">
        <v>41640</v>
      </c>
      <c r="U409" s="207" t="s">
        <v>171</v>
      </c>
    </row>
    <row r="410" spans="1:21" ht="41.25">
      <c r="A410" s="32" t="s">
        <v>428</v>
      </c>
      <c r="B410" s="116"/>
      <c r="C410" s="11">
        <v>2150</v>
      </c>
      <c r="D410" s="11">
        <v>170</v>
      </c>
      <c r="E410" s="52">
        <v>180</v>
      </c>
      <c r="F410" s="11">
        <v>180</v>
      </c>
      <c r="G410" s="11">
        <v>180</v>
      </c>
      <c r="H410" s="11">
        <v>180</v>
      </c>
      <c r="I410" s="11">
        <v>180</v>
      </c>
      <c r="J410" s="11">
        <v>180</v>
      </c>
      <c r="K410" s="11">
        <v>180</v>
      </c>
      <c r="L410" s="11">
        <v>180</v>
      </c>
      <c r="M410" s="11">
        <v>180</v>
      </c>
      <c r="N410" s="11">
        <v>180</v>
      </c>
      <c r="O410" s="11">
        <v>180</v>
      </c>
      <c r="P410" s="33" t="s">
        <v>427</v>
      </c>
      <c r="Q410" s="60">
        <v>0</v>
      </c>
      <c r="R410" s="61">
        <v>0</v>
      </c>
      <c r="S410" s="62">
        <v>0</v>
      </c>
      <c r="T410" s="80">
        <v>41640</v>
      </c>
      <c r="U410" s="207" t="s">
        <v>171</v>
      </c>
    </row>
    <row r="411" spans="1:21" ht="14.25">
      <c r="A411" s="417" t="s">
        <v>429</v>
      </c>
      <c r="B411" s="418"/>
      <c r="C411" s="418"/>
      <c r="D411" s="418"/>
      <c r="E411" s="418"/>
      <c r="F411" s="418"/>
      <c r="G411" s="418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  <c r="T411" s="418"/>
      <c r="U411" s="419"/>
    </row>
    <row r="412" spans="1:21" ht="41.25">
      <c r="A412" s="32" t="s">
        <v>430</v>
      </c>
      <c r="B412" s="33"/>
      <c r="C412" s="52">
        <v>1</v>
      </c>
      <c r="D412" s="45">
        <v>0</v>
      </c>
      <c r="E412" s="52">
        <v>0</v>
      </c>
      <c r="F412" s="11">
        <v>0</v>
      </c>
      <c r="G412" s="52">
        <v>0</v>
      </c>
      <c r="H412" s="11">
        <v>0</v>
      </c>
      <c r="I412" s="52">
        <v>0</v>
      </c>
      <c r="J412" s="11">
        <v>0</v>
      </c>
      <c r="K412" s="52">
        <v>1</v>
      </c>
      <c r="L412" s="11">
        <v>0</v>
      </c>
      <c r="M412" s="52">
        <v>0</v>
      </c>
      <c r="N412" s="11">
        <v>0</v>
      </c>
      <c r="O412" s="52">
        <v>0</v>
      </c>
      <c r="P412" s="33" t="s">
        <v>427</v>
      </c>
      <c r="Q412" s="60">
        <v>0</v>
      </c>
      <c r="R412" s="61">
        <v>0</v>
      </c>
      <c r="S412" s="62">
        <v>0</v>
      </c>
      <c r="T412" s="80">
        <v>41640</v>
      </c>
      <c r="U412" s="207" t="s">
        <v>171</v>
      </c>
    </row>
    <row r="413" spans="1:21" ht="42.75">
      <c r="A413" s="107" t="s">
        <v>431</v>
      </c>
      <c r="B413" s="117"/>
      <c r="C413" s="85">
        <v>1</v>
      </c>
      <c r="D413" s="45">
        <v>0</v>
      </c>
      <c r="E413" s="52">
        <v>0</v>
      </c>
      <c r="F413" s="11">
        <v>0</v>
      </c>
      <c r="G413" s="52">
        <v>0</v>
      </c>
      <c r="H413" s="11">
        <v>0</v>
      </c>
      <c r="I413" s="52">
        <v>0</v>
      </c>
      <c r="J413" s="11">
        <v>0</v>
      </c>
      <c r="K413" s="52">
        <v>0</v>
      </c>
      <c r="L413" s="11">
        <v>1</v>
      </c>
      <c r="M413" s="52">
        <v>0</v>
      </c>
      <c r="N413" s="11">
        <v>0</v>
      </c>
      <c r="O413" s="52">
        <v>0</v>
      </c>
      <c r="P413" s="33" t="s">
        <v>427</v>
      </c>
      <c r="Q413" s="60">
        <v>5000000</v>
      </c>
      <c r="R413" s="61">
        <v>0</v>
      </c>
      <c r="S413" s="62">
        <v>0</v>
      </c>
      <c r="T413" s="80">
        <v>41640</v>
      </c>
      <c r="U413" s="207" t="s">
        <v>171</v>
      </c>
    </row>
    <row r="414" spans="1:21" ht="41.25">
      <c r="A414" s="49" t="s">
        <v>308</v>
      </c>
      <c r="B414" s="33"/>
      <c r="C414" s="52">
        <v>6</v>
      </c>
      <c r="D414" s="45">
        <v>0</v>
      </c>
      <c r="E414" s="52">
        <v>1</v>
      </c>
      <c r="F414" s="11">
        <v>0</v>
      </c>
      <c r="G414" s="52">
        <v>1</v>
      </c>
      <c r="H414" s="11">
        <v>0</v>
      </c>
      <c r="I414" s="52">
        <v>1</v>
      </c>
      <c r="J414" s="11">
        <v>0</v>
      </c>
      <c r="K414" s="52">
        <v>1</v>
      </c>
      <c r="L414" s="11">
        <v>0</v>
      </c>
      <c r="M414" s="52">
        <v>1</v>
      </c>
      <c r="N414" s="11">
        <v>0</v>
      </c>
      <c r="O414" s="52">
        <v>1</v>
      </c>
      <c r="P414" s="33" t="s">
        <v>427</v>
      </c>
      <c r="Q414" s="60">
        <v>0</v>
      </c>
      <c r="R414" s="61">
        <v>0</v>
      </c>
      <c r="S414" s="62">
        <v>0</v>
      </c>
      <c r="T414" s="80">
        <v>41640</v>
      </c>
      <c r="U414" s="207" t="s">
        <v>171</v>
      </c>
    </row>
    <row r="415" spans="1:21" ht="17.25">
      <c r="A415" s="394" t="s">
        <v>432</v>
      </c>
      <c r="B415" s="395"/>
      <c r="C415" s="395"/>
      <c r="D415" s="395"/>
      <c r="E415" s="395"/>
      <c r="F415" s="395"/>
      <c r="G415" s="395"/>
      <c r="H415" s="395"/>
      <c r="I415" s="395"/>
      <c r="J415" s="395"/>
      <c r="K415" s="395"/>
      <c r="L415" s="395"/>
      <c r="M415" s="395"/>
      <c r="N415" s="395"/>
      <c r="O415" s="395"/>
      <c r="P415" s="395"/>
      <c r="Q415" s="99">
        <f>SUM(Q409:Q414)</f>
        <v>27210353</v>
      </c>
      <c r="R415" s="110">
        <f>SUM(R407:R414)</f>
        <v>0</v>
      </c>
      <c r="S415" s="106">
        <f>R415/Q415</f>
        <v>0</v>
      </c>
      <c r="T415" s="102"/>
      <c r="U415" s="209"/>
    </row>
    <row r="416" spans="1:21" ht="14.25">
      <c r="A416" s="365" t="s">
        <v>433</v>
      </c>
      <c r="B416" s="366"/>
      <c r="C416" s="366"/>
      <c r="D416" s="366"/>
      <c r="E416" s="366"/>
      <c r="F416" s="366"/>
      <c r="G416" s="366"/>
      <c r="H416" s="366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7"/>
    </row>
    <row r="417" spans="1:21" ht="15" customHeight="1">
      <c r="A417" s="368" t="s">
        <v>4</v>
      </c>
      <c r="B417" s="369" t="s">
        <v>5</v>
      </c>
      <c r="C417" s="369" t="s">
        <v>6</v>
      </c>
      <c r="D417" s="369" t="s">
        <v>7</v>
      </c>
      <c r="E417" s="369"/>
      <c r="F417" s="369"/>
      <c r="G417" s="369"/>
      <c r="H417" s="369"/>
      <c r="I417" s="369"/>
      <c r="J417" s="369"/>
      <c r="K417" s="369"/>
      <c r="L417" s="369"/>
      <c r="M417" s="369"/>
      <c r="N417" s="369"/>
      <c r="O417" s="369"/>
      <c r="P417" s="369" t="s">
        <v>8</v>
      </c>
      <c r="Q417" s="359" t="s">
        <v>9</v>
      </c>
      <c r="R417" s="359" t="s">
        <v>10</v>
      </c>
      <c r="S417" s="359" t="s">
        <v>11</v>
      </c>
      <c r="T417" s="360" t="s">
        <v>12</v>
      </c>
      <c r="U417" s="361" t="s">
        <v>13</v>
      </c>
    </row>
    <row r="418" spans="1:21" ht="14.25">
      <c r="A418" s="368"/>
      <c r="B418" s="369"/>
      <c r="C418" s="369"/>
      <c r="D418" s="52" t="s">
        <v>15</v>
      </c>
      <c r="E418" s="52" t="s">
        <v>16</v>
      </c>
      <c r="F418" s="52" t="s">
        <v>17</v>
      </c>
      <c r="G418" s="52" t="s">
        <v>18</v>
      </c>
      <c r="H418" s="52" t="s">
        <v>19</v>
      </c>
      <c r="I418" s="52" t="s">
        <v>20</v>
      </c>
      <c r="J418" s="52" t="s">
        <v>21</v>
      </c>
      <c r="K418" s="52" t="s">
        <v>22</v>
      </c>
      <c r="L418" s="52" t="s">
        <v>23</v>
      </c>
      <c r="M418" s="52" t="s">
        <v>24</v>
      </c>
      <c r="N418" s="52" t="s">
        <v>25</v>
      </c>
      <c r="O418" s="53" t="s">
        <v>26</v>
      </c>
      <c r="P418" s="369"/>
      <c r="Q418" s="359"/>
      <c r="R418" s="359"/>
      <c r="S418" s="359"/>
      <c r="T418" s="360"/>
      <c r="U418" s="361"/>
    </row>
    <row r="419" spans="1:21" ht="14.25">
      <c r="A419" s="399" t="s">
        <v>434</v>
      </c>
      <c r="B419" s="400"/>
      <c r="C419" s="400"/>
      <c r="D419" s="400"/>
      <c r="E419" s="400"/>
      <c r="F419" s="400"/>
      <c r="G419" s="400"/>
      <c r="H419" s="400"/>
      <c r="I419" s="400"/>
      <c r="J419" s="400"/>
      <c r="K419" s="400"/>
      <c r="L419" s="400"/>
      <c r="M419" s="400"/>
      <c r="N419" s="400"/>
      <c r="O419" s="400"/>
      <c r="P419" s="400"/>
      <c r="Q419" s="400"/>
      <c r="R419" s="400"/>
      <c r="S419" s="400"/>
      <c r="T419" s="400"/>
      <c r="U419" s="401"/>
    </row>
    <row r="420" spans="1:21" ht="21" customHeight="1">
      <c r="A420" s="414" t="s">
        <v>435</v>
      </c>
      <c r="B420" s="415"/>
      <c r="C420" s="415"/>
      <c r="D420" s="415"/>
      <c r="E420" s="415"/>
      <c r="F420" s="415"/>
      <c r="G420" s="415"/>
      <c r="H420" s="415"/>
      <c r="I420" s="415"/>
      <c r="J420" s="415"/>
      <c r="K420" s="415"/>
      <c r="L420" s="415"/>
      <c r="M420" s="415"/>
      <c r="N420" s="415"/>
      <c r="O420" s="415"/>
      <c r="P420" s="415"/>
      <c r="Q420" s="415"/>
      <c r="R420" s="415"/>
      <c r="S420" s="415"/>
      <c r="T420" s="415"/>
      <c r="U420" s="416"/>
    </row>
    <row r="421" spans="1:21" ht="34.5" customHeight="1">
      <c r="A421" s="118" t="s">
        <v>436</v>
      </c>
      <c r="B421" s="9"/>
      <c r="C421" s="119">
        <v>210</v>
      </c>
      <c r="D421" s="120">
        <v>0</v>
      </c>
      <c r="E421" s="120">
        <v>0</v>
      </c>
      <c r="F421" s="120">
        <v>0</v>
      </c>
      <c r="G421" s="120">
        <v>0</v>
      </c>
      <c r="H421" s="120">
        <v>0</v>
      </c>
      <c r="I421" s="120">
        <v>0</v>
      </c>
      <c r="J421" s="120">
        <v>0</v>
      </c>
      <c r="K421" s="120">
        <v>0</v>
      </c>
      <c r="L421" s="119">
        <v>0</v>
      </c>
      <c r="M421" s="120">
        <v>0</v>
      </c>
      <c r="N421" s="120">
        <v>210</v>
      </c>
      <c r="O421" s="120">
        <v>0</v>
      </c>
      <c r="P421" s="9" t="s">
        <v>437</v>
      </c>
      <c r="Q421" s="121">
        <v>11000000</v>
      </c>
      <c r="R421" s="14">
        <v>0</v>
      </c>
      <c r="S421" s="15">
        <f aca="true" t="shared" si="5" ref="S421:S429">R421/Q421</f>
        <v>0</v>
      </c>
      <c r="T421" s="122">
        <v>41640</v>
      </c>
      <c r="U421" s="210" t="s">
        <v>163</v>
      </c>
    </row>
    <row r="422" spans="1:21" ht="36" customHeight="1">
      <c r="A422" s="123" t="s">
        <v>438</v>
      </c>
      <c r="B422" s="9"/>
      <c r="C422" s="119">
        <v>1</v>
      </c>
      <c r="D422" s="120">
        <v>0</v>
      </c>
      <c r="E422" s="120">
        <v>0</v>
      </c>
      <c r="F422" s="120">
        <v>0</v>
      </c>
      <c r="G422" s="120">
        <v>0</v>
      </c>
      <c r="H422" s="119">
        <v>0</v>
      </c>
      <c r="I422" s="120">
        <v>0</v>
      </c>
      <c r="J422" s="120">
        <v>0</v>
      </c>
      <c r="K422" s="120">
        <v>0</v>
      </c>
      <c r="L422" s="120">
        <v>0</v>
      </c>
      <c r="M422" s="120">
        <v>0</v>
      </c>
      <c r="N422" s="119">
        <v>1</v>
      </c>
      <c r="O422" s="120">
        <v>0</v>
      </c>
      <c r="P422" s="9" t="s">
        <v>437</v>
      </c>
      <c r="Q422" s="121">
        <v>0</v>
      </c>
      <c r="R422" s="14">
        <v>0</v>
      </c>
      <c r="S422" s="15">
        <v>0</v>
      </c>
      <c r="T422" s="122">
        <v>41640</v>
      </c>
      <c r="U422" s="210" t="s">
        <v>163</v>
      </c>
    </row>
    <row r="423" spans="1:21" ht="34.5" customHeight="1">
      <c r="A423" s="123" t="s">
        <v>439</v>
      </c>
      <c r="B423" s="9"/>
      <c r="C423" s="119">
        <v>1</v>
      </c>
      <c r="D423" s="120">
        <v>0</v>
      </c>
      <c r="E423" s="120">
        <v>0</v>
      </c>
      <c r="F423" s="120">
        <v>0</v>
      </c>
      <c r="G423" s="120">
        <v>0</v>
      </c>
      <c r="H423" s="119">
        <v>0</v>
      </c>
      <c r="I423" s="120">
        <v>0</v>
      </c>
      <c r="J423" s="120">
        <v>0</v>
      </c>
      <c r="K423" s="120">
        <v>0</v>
      </c>
      <c r="L423" s="120">
        <v>0</v>
      </c>
      <c r="M423" s="120">
        <v>0</v>
      </c>
      <c r="N423" s="119">
        <v>1</v>
      </c>
      <c r="O423" s="120">
        <v>0</v>
      </c>
      <c r="P423" s="9" t="s">
        <v>437</v>
      </c>
      <c r="Q423" s="121">
        <f>9000000*C423</f>
        <v>9000000</v>
      </c>
      <c r="R423" s="14">
        <v>0</v>
      </c>
      <c r="S423" s="15">
        <f t="shared" si="5"/>
        <v>0</v>
      </c>
      <c r="T423" s="122">
        <v>41640</v>
      </c>
      <c r="U423" s="210" t="s">
        <v>163</v>
      </c>
    </row>
    <row r="424" spans="1:21" ht="26.25">
      <c r="A424" s="123" t="s">
        <v>440</v>
      </c>
      <c r="B424" s="9"/>
      <c r="C424" s="119">
        <v>2</v>
      </c>
      <c r="D424" s="120">
        <v>0</v>
      </c>
      <c r="E424" s="120">
        <v>2</v>
      </c>
      <c r="F424" s="120">
        <v>0</v>
      </c>
      <c r="G424" s="120">
        <v>0</v>
      </c>
      <c r="H424" s="120">
        <v>0</v>
      </c>
      <c r="I424" s="120">
        <v>0</v>
      </c>
      <c r="J424" s="120">
        <v>0</v>
      </c>
      <c r="K424" s="120">
        <v>0</v>
      </c>
      <c r="L424" s="120">
        <v>0</v>
      </c>
      <c r="M424" s="120">
        <v>0</v>
      </c>
      <c r="N424" s="119">
        <v>0</v>
      </c>
      <c r="O424" s="120">
        <v>0</v>
      </c>
      <c r="P424" s="9" t="s">
        <v>437</v>
      </c>
      <c r="Q424" s="124">
        <v>4000000</v>
      </c>
      <c r="R424" s="14">
        <v>0</v>
      </c>
      <c r="S424" s="15">
        <f t="shared" si="5"/>
        <v>0</v>
      </c>
      <c r="T424" s="122">
        <v>41640</v>
      </c>
      <c r="U424" s="210">
        <v>41641</v>
      </c>
    </row>
    <row r="425" spans="1:21" ht="35.25" customHeight="1">
      <c r="A425" s="123" t="s">
        <v>441</v>
      </c>
      <c r="B425" s="9"/>
      <c r="C425" s="119">
        <v>1</v>
      </c>
      <c r="D425" s="120">
        <v>0</v>
      </c>
      <c r="E425" s="120">
        <v>0</v>
      </c>
      <c r="F425" s="120">
        <v>0</v>
      </c>
      <c r="G425" s="120">
        <v>0</v>
      </c>
      <c r="H425" s="120">
        <v>0</v>
      </c>
      <c r="I425" s="120">
        <v>0</v>
      </c>
      <c r="J425" s="120">
        <v>0</v>
      </c>
      <c r="K425" s="120">
        <v>0</v>
      </c>
      <c r="L425" s="119">
        <v>0</v>
      </c>
      <c r="M425" s="120">
        <v>0</v>
      </c>
      <c r="N425" s="119">
        <v>1</v>
      </c>
      <c r="O425" s="120">
        <v>0</v>
      </c>
      <c r="P425" s="9" t="s">
        <v>437</v>
      </c>
      <c r="Q425" s="121">
        <v>7500000</v>
      </c>
      <c r="R425" s="14">
        <v>0</v>
      </c>
      <c r="S425" s="15">
        <f t="shared" si="5"/>
        <v>0</v>
      </c>
      <c r="T425" s="122">
        <v>41640</v>
      </c>
      <c r="U425" s="210" t="s">
        <v>163</v>
      </c>
    </row>
    <row r="426" spans="1:21" ht="30.75" customHeight="1">
      <c r="A426" s="118" t="s">
        <v>442</v>
      </c>
      <c r="B426" s="9"/>
      <c r="C426" s="119">
        <v>1</v>
      </c>
      <c r="D426" s="120">
        <v>0</v>
      </c>
      <c r="E426" s="120">
        <v>0</v>
      </c>
      <c r="F426" s="120">
        <v>0</v>
      </c>
      <c r="G426" s="120">
        <v>0</v>
      </c>
      <c r="H426" s="120">
        <v>0</v>
      </c>
      <c r="I426" s="120">
        <v>0</v>
      </c>
      <c r="J426" s="120">
        <v>0</v>
      </c>
      <c r="K426" s="120">
        <v>0</v>
      </c>
      <c r="L426" s="119">
        <v>0</v>
      </c>
      <c r="M426" s="120">
        <v>0</v>
      </c>
      <c r="N426" s="119">
        <v>1</v>
      </c>
      <c r="O426" s="120">
        <v>0</v>
      </c>
      <c r="P426" s="9" t="s">
        <v>437</v>
      </c>
      <c r="Q426" s="121">
        <v>7500000</v>
      </c>
      <c r="R426" s="14">
        <v>0</v>
      </c>
      <c r="S426" s="15">
        <f t="shared" si="5"/>
        <v>0</v>
      </c>
      <c r="T426" s="122">
        <v>41640</v>
      </c>
      <c r="U426" s="210" t="s">
        <v>163</v>
      </c>
    </row>
    <row r="427" spans="1:21" ht="36" customHeight="1">
      <c r="A427" s="118" t="s">
        <v>443</v>
      </c>
      <c r="B427" s="9"/>
      <c r="C427" s="119">
        <v>104</v>
      </c>
      <c r="D427" s="120">
        <v>0</v>
      </c>
      <c r="E427" s="120">
        <v>0</v>
      </c>
      <c r="F427" s="120">
        <v>0</v>
      </c>
      <c r="G427" s="120">
        <v>0</v>
      </c>
      <c r="H427" s="119">
        <v>0</v>
      </c>
      <c r="I427" s="120">
        <v>0</v>
      </c>
      <c r="J427" s="120">
        <v>0</v>
      </c>
      <c r="K427" s="120">
        <v>0</v>
      </c>
      <c r="L427" s="120">
        <v>0</v>
      </c>
      <c r="M427" s="120">
        <v>0</v>
      </c>
      <c r="N427" s="119">
        <v>104</v>
      </c>
      <c r="O427" s="120">
        <v>0</v>
      </c>
      <c r="P427" s="9" t="s">
        <v>437</v>
      </c>
      <c r="Q427" s="121">
        <f>579000*C427</f>
        <v>60216000</v>
      </c>
      <c r="R427" s="14">
        <v>0</v>
      </c>
      <c r="S427" s="15">
        <f t="shared" si="5"/>
        <v>0</v>
      </c>
      <c r="T427" s="122">
        <v>41640</v>
      </c>
      <c r="U427" s="210" t="s">
        <v>163</v>
      </c>
    </row>
    <row r="428" spans="1:21" ht="33" customHeight="1">
      <c r="A428" s="118" t="s">
        <v>444</v>
      </c>
      <c r="B428" s="9"/>
      <c r="C428" s="119">
        <v>1</v>
      </c>
      <c r="D428" s="120">
        <v>0</v>
      </c>
      <c r="E428" s="120">
        <v>0</v>
      </c>
      <c r="F428" s="120">
        <v>0</v>
      </c>
      <c r="G428" s="120">
        <v>0</v>
      </c>
      <c r="H428" s="119">
        <v>0</v>
      </c>
      <c r="I428" s="120">
        <v>0</v>
      </c>
      <c r="J428" s="120">
        <v>0</v>
      </c>
      <c r="K428" s="120">
        <v>0</v>
      </c>
      <c r="L428" s="120">
        <v>0</v>
      </c>
      <c r="M428" s="120">
        <v>0</v>
      </c>
      <c r="N428" s="119">
        <v>1</v>
      </c>
      <c r="O428" s="120">
        <v>0</v>
      </c>
      <c r="P428" s="9" t="s">
        <v>437</v>
      </c>
      <c r="Q428" s="121">
        <v>1138100</v>
      </c>
      <c r="R428" s="14">
        <v>0</v>
      </c>
      <c r="S428" s="15">
        <f t="shared" si="5"/>
        <v>0</v>
      </c>
      <c r="T428" s="122">
        <v>41640</v>
      </c>
      <c r="U428" s="210" t="s">
        <v>171</v>
      </c>
    </row>
    <row r="429" spans="1:21" ht="45" customHeight="1">
      <c r="A429" s="118" t="s">
        <v>445</v>
      </c>
      <c r="B429" s="9"/>
      <c r="C429" s="119">
        <v>1</v>
      </c>
      <c r="D429" s="120">
        <v>0</v>
      </c>
      <c r="E429" s="120">
        <v>0</v>
      </c>
      <c r="F429" s="120">
        <v>1</v>
      </c>
      <c r="G429" s="120">
        <v>0</v>
      </c>
      <c r="H429" s="119">
        <v>0</v>
      </c>
      <c r="I429" s="120">
        <v>0</v>
      </c>
      <c r="J429" s="120">
        <v>0</v>
      </c>
      <c r="K429" s="120">
        <v>0</v>
      </c>
      <c r="L429" s="120">
        <v>0</v>
      </c>
      <c r="M429" s="120">
        <v>0</v>
      </c>
      <c r="N429" s="119">
        <v>1</v>
      </c>
      <c r="O429" s="120">
        <v>0</v>
      </c>
      <c r="P429" s="9" t="s">
        <v>437</v>
      </c>
      <c r="Q429" s="121">
        <v>30000000</v>
      </c>
      <c r="R429" s="14">
        <v>0</v>
      </c>
      <c r="S429" s="15">
        <f t="shared" si="5"/>
        <v>0</v>
      </c>
      <c r="T429" s="122">
        <v>41640</v>
      </c>
      <c r="U429" s="210" t="s">
        <v>163</v>
      </c>
    </row>
    <row r="430" spans="1:21" ht="14.25">
      <c r="A430" s="403" t="s">
        <v>446</v>
      </c>
      <c r="B430" s="404"/>
      <c r="C430" s="404"/>
      <c r="D430" s="404"/>
      <c r="E430" s="404"/>
      <c r="F430" s="404"/>
      <c r="G430" s="404"/>
      <c r="H430" s="404"/>
      <c r="I430" s="404"/>
      <c r="J430" s="404"/>
      <c r="K430" s="404"/>
      <c r="L430" s="404"/>
      <c r="M430" s="404"/>
      <c r="N430" s="404"/>
      <c r="O430" s="404"/>
      <c r="P430" s="404"/>
      <c r="Q430" s="404"/>
      <c r="R430" s="404"/>
      <c r="S430" s="404"/>
      <c r="T430" s="404"/>
      <c r="U430" s="405"/>
    </row>
    <row r="431" spans="1:21" ht="26.25">
      <c r="A431" s="118" t="s">
        <v>447</v>
      </c>
      <c r="B431" s="9"/>
      <c r="C431" s="119">
        <v>65</v>
      </c>
      <c r="D431" s="120">
        <v>0</v>
      </c>
      <c r="E431" s="120">
        <v>0</v>
      </c>
      <c r="F431" s="120">
        <v>0</v>
      </c>
      <c r="G431" s="120">
        <v>0</v>
      </c>
      <c r="H431" s="119">
        <v>0</v>
      </c>
      <c r="I431" s="120">
        <v>0</v>
      </c>
      <c r="J431" s="120">
        <v>0</v>
      </c>
      <c r="K431" s="120">
        <v>0</v>
      </c>
      <c r="L431" s="120">
        <v>0</v>
      </c>
      <c r="M431" s="120">
        <v>0</v>
      </c>
      <c r="N431" s="120">
        <v>0</v>
      </c>
      <c r="O431" s="119">
        <v>94</v>
      </c>
      <c r="P431" s="9" t="s">
        <v>437</v>
      </c>
      <c r="Q431" s="125">
        <f>2000000*C431</f>
        <v>130000000</v>
      </c>
      <c r="R431" s="14">
        <v>0</v>
      </c>
      <c r="S431" s="15">
        <f aca="true" t="shared" si="6" ref="S431:S437">R431/Q431</f>
        <v>0</v>
      </c>
      <c r="T431" s="122">
        <v>41640</v>
      </c>
      <c r="U431" s="210" t="s">
        <v>171</v>
      </c>
    </row>
    <row r="432" spans="1:21" ht="26.25">
      <c r="A432" s="118" t="s">
        <v>448</v>
      </c>
      <c r="B432" s="9"/>
      <c r="C432" s="119">
        <v>1</v>
      </c>
      <c r="D432" s="120">
        <v>0</v>
      </c>
      <c r="E432" s="120">
        <v>0</v>
      </c>
      <c r="F432" s="120">
        <v>0</v>
      </c>
      <c r="G432" s="120">
        <v>0</v>
      </c>
      <c r="H432" s="119">
        <v>0</v>
      </c>
      <c r="I432" s="120">
        <v>0</v>
      </c>
      <c r="J432" s="120">
        <v>0</v>
      </c>
      <c r="K432" s="120">
        <v>0</v>
      </c>
      <c r="L432" s="120">
        <v>0</v>
      </c>
      <c r="M432" s="120">
        <v>0</v>
      </c>
      <c r="N432" s="120">
        <v>0</v>
      </c>
      <c r="O432" s="119">
        <v>1</v>
      </c>
      <c r="P432" s="9" t="s">
        <v>437</v>
      </c>
      <c r="Q432" s="125">
        <f>37500000*C432</f>
        <v>37500000</v>
      </c>
      <c r="R432" s="14">
        <v>0</v>
      </c>
      <c r="S432" s="15">
        <f t="shared" si="6"/>
        <v>0</v>
      </c>
      <c r="T432" s="122">
        <v>41640</v>
      </c>
      <c r="U432" s="210" t="s">
        <v>171</v>
      </c>
    </row>
    <row r="433" spans="1:21" ht="45.75" customHeight="1">
      <c r="A433" s="123" t="s">
        <v>449</v>
      </c>
      <c r="B433" s="9"/>
      <c r="C433" s="119">
        <v>1</v>
      </c>
      <c r="D433" s="120">
        <v>0</v>
      </c>
      <c r="E433" s="120">
        <v>0</v>
      </c>
      <c r="F433" s="120">
        <v>0</v>
      </c>
      <c r="G433" s="120">
        <v>0</v>
      </c>
      <c r="H433" s="119">
        <v>0</v>
      </c>
      <c r="I433" s="120">
        <v>0</v>
      </c>
      <c r="J433" s="120">
        <v>0</v>
      </c>
      <c r="K433" s="120">
        <v>0</v>
      </c>
      <c r="L433" s="120">
        <v>0</v>
      </c>
      <c r="M433" s="120">
        <v>0</v>
      </c>
      <c r="N433" s="120">
        <v>0</v>
      </c>
      <c r="O433" s="119">
        <v>1</v>
      </c>
      <c r="P433" s="9" t="s">
        <v>437</v>
      </c>
      <c r="Q433" s="125">
        <v>200000000</v>
      </c>
      <c r="R433" s="14">
        <v>0</v>
      </c>
      <c r="S433" s="15">
        <f t="shared" si="6"/>
        <v>0</v>
      </c>
      <c r="T433" s="122">
        <v>41640</v>
      </c>
      <c r="U433" s="210" t="s">
        <v>171</v>
      </c>
    </row>
    <row r="434" spans="1:21" ht="26.25">
      <c r="A434" s="118" t="s">
        <v>450</v>
      </c>
      <c r="B434" s="9"/>
      <c r="C434" s="119">
        <v>50</v>
      </c>
      <c r="D434" s="120">
        <v>0</v>
      </c>
      <c r="E434" s="120">
        <v>0</v>
      </c>
      <c r="F434" s="120">
        <v>0</v>
      </c>
      <c r="G434" s="120">
        <v>0</v>
      </c>
      <c r="H434" s="119">
        <v>0</v>
      </c>
      <c r="I434" s="120">
        <v>0</v>
      </c>
      <c r="J434" s="120">
        <v>0</v>
      </c>
      <c r="K434" s="120">
        <v>0</v>
      </c>
      <c r="L434" s="120">
        <v>0</v>
      </c>
      <c r="M434" s="120">
        <v>0</v>
      </c>
      <c r="N434" s="120">
        <v>0</v>
      </c>
      <c r="O434" s="119">
        <v>50</v>
      </c>
      <c r="P434" s="9" t="s">
        <v>437</v>
      </c>
      <c r="Q434" s="125">
        <f>C434*230000</f>
        <v>11500000</v>
      </c>
      <c r="R434" s="14">
        <v>0</v>
      </c>
      <c r="S434" s="15">
        <f t="shared" si="6"/>
        <v>0</v>
      </c>
      <c r="T434" s="122">
        <v>41640</v>
      </c>
      <c r="U434" s="210" t="s">
        <v>171</v>
      </c>
    </row>
    <row r="435" spans="1:21" ht="26.25">
      <c r="A435" s="118" t="s">
        <v>451</v>
      </c>
      <c r="B435" s="9"/>
      <c r="C435" s="119">
        <v>3</v>
      </c>
      <c r="D435" s="120">
        <v>0</v>
      </c>
      <c r="E435" s="120">
        <v>0</v>
      </c>
      <c r="F435" s="120">
        <v>0</v>
      </c>
      <c r="G435" s="120">
        <v>0</v>
      </c>
      <c r="H435" s="119">
        <v>0</v>
      </c>
      <c r="I435" s="120">
        <v>0</v>
      </c>
      <c r="J435" s="120">
        <v>0</v>
      </c>
      <c r="K435" s="120">
        <v>0</v>
      </c>
      <c r="L435" s="120">
        <v>0</v>
      </c>
      <c r="M435" s="120">
        <v>0</v>
      </c>
      <c r="N435" s="120">
        <v>0</v>
      </c>
      <c r="O435" s="119">
        <v>3</v>
      </c>
      <c r="P435" s="9" t="s">
        <v>437</v>
      </c>
      <c r="Q435" s="125">
        <v>10658000</v>
      </c>
      <c r="R435" s="14">
        <v>0</v>
      </c>
      <c r="S435" s="15">
        <f t="shared" si="6"/>
        <v>0</v>
      </c>
      <c r="T435" s="122">
        <v>41640</v>
      </c>
      <c r="U435" s="210" t="s">
        <v>171</v>
      </c>
    </row>
    <row r="436" spans="1:21" ht="34.5" customHeight="1">
      <c r="A436" s="118" t="s">
        <v>452</v>
      </c>
      <c r="B436" s="9"/>
      <c r="C436" s="119">
        <v>1</v>
      </c>
      <c r="D436" s="120">
        <v>0</v>
      </c>
      <c r="E436" s="120">
        <v>0</v>
      </c>
      <c r="F436" s="120">
        <v>0</v>
      </c>
      <c r="G436" s="120">
        <v>0</v>
      </c>
      <c r="H436" s="119">
        <v>0</v>
      </c>
      <c r="I436" s="120">
        <v>0</v>
      </c>
      <c r="J436" s="120">
        <v>0</v>
      </c>
      <c r="K436" s="120">
        <v>0</v>
      </c>
      <c r="L436" s="120">
        <v>0</v>
      </c>
      <c r="M436" s="120">
        <v>0</v>
      </c>
      <c r="N436" s="120">
        <v>0</v>
      </c>
      <c r="O436" s="119">
        <v>1</v>
      </c>
      <c r="P436" s="9" t="s">
        <v>437</v>
      </c>
      <c r="Q436" s="125">
        <v>218960000</v>
      </c>
      <c r="R436" s="14">
        <v>0</v>
      </c>
      <c r="S436" s="15">
        <f t="shared" si="6"/>
        <v>0</v>
      </c>
      <c r="T436" s="122">
        <v>41640</v>
      </c>
      <c r="U436" s="210" t="s">
        <v>171</v>
      </c>
    </row>
    <row r="437" spans="1:21" ht="34.5" customHeight="1">
      <c r="A437" s="118" t="s">
        <v>453</v>
      </c>
      <c r="B437" s="9"/>
      <c r="C437" s="119">
        <v>2</v>
      </c>
      <c r="D437" s="120">
        <v>0</v>
      </c>
      <c r="E437" s="120">
        <v>2</v>
      </c>
      <c r="F437" s="120">
        <v>0</v>
      </c>
      <c r="G437" s="120">
        <v>0</v>
      </c>
      <c r="H437" s="119">
        <v>0</v>
      </c>
      <c r="I437" s="120">
        <v>0</v>
      </c>
      <c r="J437" s="120">
        <v>0</v>
      </c>
      <c r="K437" s="120">
        <v>0</v>
      </c>
      <c r="L437" s="120">
        <v>0</v>
      </c>
      <c r="M437" s="120">
        <v>0</v>
      </c>
      <c r="N437" s="120">
        <v>0</v>
      </c>
      <c r="O437" s="119">
        <v>0</v>
      </c>
      <c r="P437" s="9" t="s">
        <v>437</v>
      </c>
      <c r="Q437" s="125">
        <v>1040000</v>
      </c>
      <c r="R437" s="14">
        <v>0</v>
      </c>
      <c r="S437" s="15">
        <f t="shared" si="6"/>
        <v>0</v>
      </c>
      <c r="T437" s="122">
        <v>41640</v>
      </c>
      <c r="U437" s="210" t="s">
        <v>171</v>
      </c>
    </row>
    <row r="438" spans="1:21" ht="14.25">
      <c r="A438" s="409" t="s">
        <v>454</v>
      </c>
      <c r="B438" s="410"/>
      <c r="C438" s="410"/>
      <c r="D438" s="410"/>
      <c r="E438" s="410"/>
      <c r="F438" s="410"/>
      <c r="G438" s="410"/>
      <c r="H438" s="410"/>
      <c r="I438" s="410"/>
      <c r="J438" s="410"/>
      <c r="K438" s="410"/>
      <c r="L438" s="410"/>
      <c r="M438" s="410"/>
      <c r="N438" s="410"/>
      <c r="O438" s="410"/>
      <c r="P438" s="410"/>
      <c r="Q438" s="410"/>
      <c r="R438" s="410"/>
      <c r="S438" s="410"/>
      <c r="T438" s="410"/>
      <c r="U438" s="411"/>
    </row>
    <row r="439" spans="1:21" ht="39.75" customHeight="1">
      <c r="A439" s="118" t="s">
        <v>455</v>
      </c>
      <c r="B439" s="9"/>
      <c r="C439" s="119">
        <v>2</v>
      </c>
      <c r="D439" s="120">
        <v>2</v>
      </c>
      <c r="E439" s="119">
        <v>0</v>
      </c>
      <c r="F439" s="120">
        <v>0</v>
      </c>
      <c r="G439" s="120">
        <v>0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20">
        <v>0</v>
      </c>
      <c r="N439" s="120">
        <v>0</v>
      </c>
      <c r="O439" s="119">
        <v>2</v>
      </c>
      <c r="P439" s="9" t="s">
        <v>437</v>
      </c>
      <c r="Q439" s="125">
        <v>103962513</v>
      </c>
      <c r="R439" s="14">
        <v>0</v>
      </c>
      <c r="S439" s="15">
        <f>R439/Q439</f>
        <v>0</v>
      </c>
      <c r="T439" s="122">
        <v>41640</v>
      </c>
      <c r="U439" s="210" t="s">
        <v>171</v>
      </c>
    </row>
    <row r="440" spans="1:21" ht="26.25">
      <c r="A440" s="118" t="s">
        <v>456</v>
      </c>
      <c r="B440" s="9"/>
      <c r="C440" s="120">
        <v>1</v>
      </c>
      <c r="D440" s="120">
        <v>1</v>
      </c>
      <c r="E440" s="119">
        <v>0</v>
      </c>
      <c r="F440" s="120">
        <v>0</v>
      </c>
      <c r="G440" s="120">
        <v>0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20">
        <v>0</v>
      </c>
      <c r="N440" s="120">
        <v>0</v>
      </c>
      <c r="O440" s="120">
        <v>1</v>
      </c>
      <c r="P440" s="9" t="s">
        <v>437</v>
      </c>
      <c r="Q440" s="125">
        <v>57018924</v>
      </c>
      <c r="R440" s="14">
        <v>0</v>
      </c>
      <c r="S440" s="15">
        <f>R440/Q440</f>
        <v>0</v>
      </c>
      <c r="T440" s="122">
        <v>41640</v>
      </c>
      <c r="U440" s="210" t="s">
        <v>171</v>
      </c>
    </row>
    <row r="441" spans="1:21" ht="15">
      <c r="A441" s="351" t="s">
        <v>457</v>
      </c>
      <c r="B441" s="352"/>
      <c r="C441" s="352"/>
      <c r="D441" s="352"/>
      <c r="E441" s="352"/>
      <c r="F441" s="352"/>
      <c r="G441" s="352"/>
      <c r="H441" s="352"/>
      <c r="I441" s="352"/>
      <c r="J441" s="352"/>
      <c r="K441" s="352"/>
      <c r="L441" s="352"/>
      <c r="M441" s="352"/>
      <c r="N441" s="352"/>
      <c r="O441" s="352"/>
      <c r="P441" s="352"/>
      <c r="Q441" s="73">
        <f>SUM(Q421:Q440)</f>
        <v>900993537</v>
      </c>
      <c r="R441" s="73">
        <f>SUM(R434:R440)</f>
        <v>0</v>
      </c>
      <c r="S441" s="38">
        <f>R441/Q441</f>
        <v>0</v>
      </c>
      <c r="T441" s="51"/>
      <c r="U441" s="204"/>
    </row>
    <row r="442" spans="1:21" ht="15" customHeight="1">
      <c r="A442" s="412" t="s">
        <v>4</v>
      </c>
      <c r="B442" s="413" t="s">
        <v>5</v>
      </c>
      <c r="C442" s="413" t="s">
        <v>6</v>
      </c>
      <c r="D442" s="413" t="s">
        <v>7</v>
      </c>
      <c r="E442" s="413"/>
      <c r="F442" s="413"/>
      <c r="G442" s="413"/>
      <c r="H442" s="413"/>
      <c r="I442" s="413"/>
      <c r="J442" s="413"/>
      <c r="K442" s="413"/>
      <c r="L442" s="413"/>
      <c r="M442" s="413"/>
      <c r="N442" s="413"/>
      <c r="O442" s="413"/>
      <c r="P442" s="413" t="s">
        <v>8</v>
      </c>
      <c r="Q442" s="406" t="s">
        <v>9</v>
      </c>
      <c r="R442" s="406" t="s">
        <v>10</v>
      </c>
      <c r="S442" s="406" t="s">
        <v>11</v>
      </c>
      <c r="T442" s="407" t="s">
        <v>12</v>
      </c>
      <c r="U442" s="408" t="s">
        <v>13</v>
      </c>
    </row>
    <row r="443" spans="1:21" ht="14.25">
      <c r="A443" s="412"/>
      <c r="B443" s="413"/>
      <c r="C443" s="413"/>
      <c r="D443" s="1" t="s">
        <v>15</v>
      </c>
      <c r="E443" s="1" t="s">
        <v>16</v>
      </c>
      <c r="F443" s="1" t="s">
        <v>17</v>
      </c>
      <c r="G443" s="1" t="s">
        <v>18</v>
      </c>
      <c r="H443" s="1" t="s">
        <v>19</v>
      </c>
      <c r="I443" s="1" t="s">
        <v>20</v>
      </c>
      <c r="J443" s="1" t="s">
        <v>21</v>
      </c>
      <c r="K443" s="1" t="s">
        <v>22</v>
      </c>
      <c r="L443" s="1" t="s">
        <v>23</v>
      </c>
      <c r="M443" s="1" t="s">
        <v>24</v>
      </c>
      <c r="N443" s="1" t="s">
        <v>25</v>
      </c>
      <c r="O443" s="2" t="s">
        <v>26</v>
      </c>
      <c r="P443" s="413"/>
      <c r="Q443" s="406"/>
      <c r="R443" s="406"/>
      <c r="S443" s="406"/>
      <c r="T443" s="407"/>
      <c r="U443" s="408"/>
    </row>
    <row r="444" spans="1:21" ht="14.25">
      <c r="A444" s="399" t="s">
        <v>458</v>
      </c>
      <c r="B444" s="400"/>
      <c r="C444" s="400"/>
      <c r="D444" s="400"/>
      <c r="E444" s="400"/>
      <c r="F444" s="400"/>
      <c r="G444" s="400"/>
      <c r="H444" s="400"/>
      <c r="I444" s="400"/>
      <c r="J444" s="400"/>
      <c r="K444" s="400"/>
      <c r="L444" s="400"/>
      <c r="M444" s="400"/>
      <c r="N444" s="400"/>
      <c r="O444" s="400"/>
      <c r="P444" s="400"/>
      <c r="Q444" s="400"/>
      <c r="R444" s="400"/>
      <c r="S444" s="400"/>
      <c r="T444" s="400"/>
      <c r="U444" s="401"/>
    </row>
    <row r="445" spans="1:21" ht="14.25">
      <c r="A445" s="403" t="s">
        <v>459</v>
      </c>
      <c r="B445" s="404"/>
      <c r="C445" s="404"/>
      <c r="D445" s="404"/>
      <c r="E445" s="404"/>
      <c r="F445" s="404"/>
      <c r="G445" s="404"/>
      <c r="H445" s="404"/>
      <c r="I445" s="404"/>
      <c r="J445" s="404"/>
      <c r="K445" s="404"/>
      <c r="L445" s="404"/>
      <c r="M445" s="404"/>
      <c r="N445" s="404"/>
      <c r="O445" s="404"/>
      <c r="P445" s="404"/>
      <c r="Q445" s="404"/>
      <c r="R445" s="404"/>
      <c r="S445" s="404"/>
      <c r="T445" s="404"/>
      <c r="U445" s="405"/>
    </row>
    <row r="446" spans="1:21" ht="32.25" customHeight="1">
      <c r="A446" s="118" t="s">
        <v>460</v>
      </c>
      <c r="B446" s="9"/>
      <c r="C446" s="1">
        <v>1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1">
        <v>1</v>
      </c>
      <c r="P446" s="9" t="s">
        <v>437</v>
      </c>
      <c r="Q446" s="127">
        <v>603270000</v>
      </c>
      <c r="R446" s="14">
        <v>0</v>
      </c>
      <c r="S446" s="15">
        <f>R446/Q446</f>
        <v>0</v>
      </c>
      <c r="T446" s="122">
        <v>41640</v>
      </c>
      <c r="U446" s="210" t="s">
        <v>171</v>
      </c>
    </row>
    <row r="447" spans="1:21" ht="14.25">
      <c r="A447" s="380" t="s">
        <v>461</v>
      </c>
      <c r="B447" s="381"/>
      <c r="C447" s="381"/>
      <c r="D447" s="381"/>
      <c r="E447" s="381"/>
      <c r="F447" s="381"/>
      <c r="G447" s="381"/>
      <c r="H447" s="381"/>
      <c r="I447" s="381"/>
      <c r="J447" s="381"/>
      <c r="K447" s="381"/>
      <c r="L447" s="381"/>
      <c r="M447" s="381"/>
      <c r="N447" s="381"/>
      <c r="O447" s="381"/>
      <c r="P447" s="381"/>
      <c r="Q447" s="128">
        <f>Q446</f>
        <v>603270000</v>
      </c>
      <c r="R447" s="129">
        <f>(R446)</f>
        <v>0</v>
      </c>
      <c r="S447" s="6">
        <f>R447/Q447</f>
        <v>0</v>
      </c>
      <c r="T447" s="130"/>
      <c r="U447" s="211"/>
    </row>
    <row r="448" spans="1:21" ht="14.25">
      <c r="A448" s="403" t="s">
        <v>462</v>
      </c>
      <c r="B448" s="404"/>
      <c r="C448" s="404"/>
      <c r="D448" s="404"/>
      <c r="E448" s="404"/>
      <c r="F448" s="404"/>
      <c r="G448" s="404"/>
      <c r="H448" s="404"/>
      <c r="I448" s="404"/>
      <c r="J448" s="404"/>
      <c r="K448" s="404"/>
      <c r="L448" s="404"/>
      <c r="M448" s="404"/>
      <c r="N448" s="404"/>
      <c r="O448" s="404"/>
      <c r="P448" s="404"/>
      <c r="Q448" s="404"/>
      <c r="R448" s="404"/>
      <c r="S448" s="404"/>
      <c r="T448" s="404"/>
      <c r="U448" s="405"/>
    </row>
    <row r="449" spans="1:21" ht="30.75" customHeight="1">
      <c r="A449" s="118" t="s">
        <v>463</v>
      </c>
      <c r="B449" s="9"/>
      <c r="C449" s="1">
        <v>1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1">
        <v>1</v>
      </c>
      <c r="P449" s="9" t="s">
        <v>437</v>
      </c>
      <c r="Q449" s="131">
        <v>80000000</v>
      </c>
      <c r="R449" s="14">
        <v>0</v>
      </c>
      <c r="S449" s="15">
        <f>R449/Q449</f>
        <v>0</v>
      </c>
      <c r="T449" s="122">
        <v>41640</v>
      </c>
      <c r="U449" s="210" t="s">
        <v>171</v>
      </c>
    </row>
    <row r="450" spans="1:21" ht="14.25">
      <c r="A450" s="380" t="s">
        <v>464</v>
      </c>
      <c r="B450" s="381"/>
      <c r="C450" s="381"/>
      <c r="D450" s="381"/>
      <c r="E450" s="381"/>
      <c r="F450" s="381"/>
      <c r="G450" s="381"/>
      <c r="H450" s="381"/>
      <c r="I450" s="381"/>
      <c r="J450" s="381"/>
      <c r="K450" s="381"/>
      <c r="L450" s="381"/>
      <c r="M450" s="381"/>
      <c r="N450" s="381"/>
      <c r="O450" s="381"/>
      <c r="P450" s="381"/>
      <c r="Q450" s="132">
        <v>80000000</v>
      </c>
      <c r="R450" s="129">
        <f>(R449)</f>
        <v>0</v>
      </c>
      <c r="S450" s="6">
        <f>R450/Q450</f>
        <v>0</v>
      </c>
      <c r="T450" s="130"/>
      <c r="U450" s="211"/>
    </row>
    <row r="451" spans="1:21" ht="15" customHeight="1">
      <c r="A451" s="368" t="s">
        <v>4</v>
      </c>
      <c r="B451" s="369" t="s">
        <v>5</v>
      </c>
      <c r="C451" s="369" t="s">
        <v>6</v>
      </c>
      <c r="D451" s="369" t="s">
        <v>7</v>
      </c>
      <c r="E451" s="369"/>
      <c r="F451" s="369"/>
      <c r="G451" s="369"/>
      <c r="H451" s="369"/>
      <c r="I451" s="369"/>
      <c r="J451" s="369"/>
      <c r="K451" s="369"/>
      <c r="L451" s="369"/>
      <c r="M451" s="369"/>
      <c r="N451" s="369"/>
      <c r="O451" s="369"/>
      <c r="P451" s="369" t="s">
        <v>8</v>
      </c>
      <c r="Q451" s="402" t="s">
        <v>9</v>
      </c>
      <c r="R451" s="359" t="s">
        <v>10</v>
      </c>
      <c r="S451" s="359" t="s">
        <v>11</v>
      </c>
      <c r="T451" s="360" t="s">
        <v>12</v>
      </c>
      <c r="U451" s="361" t="s">
        <v>13</v>
      </c>
    </row>
    <row r="452" spans="1:21" ht="14.25">
      <c r="A452" s="368"/>
      <c r="B452" s="369"/>
      <c r="C452" s="369"/>
      <c r="D452" s="52" t="s">
        <v>15</v>
      </c>
      <c r="E452" s="52" t="s">
        <v>16</v>
      </c>
      <c r="F452" s="52" t="s">
        <v>17</v>
      </c>
      <c r="G452" s="52" t="s">
        <v>18</v>
      </c>
      <c r="H452" s="52" t="s">
        <v>19</v>
      </c>
      <c r="I452" s="52" t="s">
        <v>20</v>
      </c>
      <c r="J452" s="52" t="s">
        <v>21</v>
      </c>
      <c r="K452" s="52" t="s">
        <v>22</v>
      </c>
      <c r="L452" s="52" t="s">
        <v>23</v>
      </c>
      <c r="M452" s="52" t="s">
        <v>24</v>
      </c>
      <c r="N452" s="52" t="s">
        <v>25</v>
      </c>
      <c r="O452" s="53" t="s">
        <v>26</v>
      </c>
      <c r="P452" s="369"/>
      <c r="Q452" s="402"/>
      <c r="R452" s="359"/>
      <c r="S452" s="359"/>
      <c r="T452" s="360"/>
      <c r="U452" s="361"/>
    </row>
    <row r="453" spans="1:21" ht="14.25">
      <c r="A453" s="399" t="s">
        <v>465</v>
      </c>
      <c r="B453" s="400"/>
      <c r="C453" s="400"/>
      <c r="D453" s="400"/>
      <c r="E453" s="400"/>
      <c r="F453" s="400"/>
      <c r="G453" s="400"/>
      <c r="H453" s="400"/>
      <c r="I453" s="400"/>
      <c r="J453" s="400"/>
      <c r="K453" s="400"/>
      <c r="L453" s="400"/>
      <c r="M453" s="400"/>
      <c r="N453" s="400"/>
      <c r="O453" s="400"/>
      <c r="P453" s="400"/>
      <c r="Q453" s="400"/>
      <c r="R453" s="400"/>
      <c r="S453" s="400"/>
      <c r="T453" s="400"/>
      <c r="U453" s="401"/>
    </row>
    <row r="454" spans="1:21" ht="59.25" customHeight="1">
      <c r="A454" s="133" t="s">
        <v>466</v>
      </c>
      <c r="B454" s="134"/>
      <c r="C454" s="3">
        <v>1</v>
      </c>
      <c r="D454" s="3">
        <v>0</v>
      </c>
      <c r="E454" s="1">
        <v>0</v>
      </c>
      <c r="F454" s="3">
        <v>0</v>
      </c>
      <c r="G454" s="3">
        <v>0</v>
      </c>
      <c r="H454" s="3">
        <v>0</v>
      </c>
      <c r="I454" s="3">
        <v>0</v>
      </c>
      <c r="J454" s="3">
        <v>1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9" t="s">
        <v>437</v>
      </c>
      <c r="Q454" s="121">
        <v>20000000</v>
      </c>
      <c r="R454" s="14">
        <v>0</v>
      </c>
      <c r="S454" s="15">
        <f aca="true" t="shared" si="7" ref="S454:S459">R454/Q454</f>
        <v>0</v>
      </c>
      <c r="T454" s="122">
        <v>41640</v>
      </c>
      <c r="U454" s="210" t="s">
        <v>176</v>
      </c>
    </row>
    <row r="455" spans="1:21" ht="63.75" customHeight="1">
      <c r="A455" s="135" t="s">
        <v>467</v>
      </c>
      <c r="B455" s="134"/>
      <c r="C455" s="3">
        <v>1</v>
      </c>
      <c r="D455" s="3">
        <v>0</v>
      </c>
      <c r="E455" s="1">
        <v>1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9" t="s">
        <v>437</v>
      </c>
      <c r="Q455" s="121">
        <v>0</v>
      </c>
      <c r="R455" s="14">
        <v>0</v>
      </c>
      <c r="S455" s="15" t="e">
        <f t="shared" si="7"/>
        <v>#DIV/0!</v>
      </c>
      <c r="T455" s="122">
        <v>41640</v>
      </c>
      <c r="U455" s="210" t="s">
        <v>365</v>
      </c>
    </row>
    <row r="456" spans="1:21" ht="26.25">
      <c r="A456" s="133" t="s">
        <v>468</v>
      </c>
      <c r="B456" s="134"/>
      <c r="C456" s="3">
        <v>1</v>
      </c>
      <c r="D456" s="3">
        <v>0</v>
      </c>
      <c r="E456" s="1">
        <v>0</v>
      </c>
      <c r="F456" s="3">
        <v>0</v>
      </c>
      <c r="G456" s="3">
        <v>0</v>
      </c>
      <c r="H456" s="3">
        <v>0</v>
      </c>
      <c r="I456" s="3">
        <v>0</v>
      </c>
      <c r="J456" s="3">
        <v>1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9" t="s">
        <v>437</v>
      </c>
      <c r="Q456" s="121">
        <v>4000000</v>
      </c>
      <c r="R456" s="14">
        <v>0</v>
      </c>
      <c r="S456" s="15">
        <f t="shared" si="7"/>
        <v>0</v>
      </c>
      <c r="T456" s="122">
        <v>41640</v>
      </c>
      <c r="U456" s="210" t="s">
        <v>176</v>
      </c>
    </row>
    <row r="457" spans="1:21" ht="40.5" customHeight="1">
      <c r="A457" s="133" t="s">
        <v>469</v>
      </c>
      <c r="B457" s="134"/>
      <c r="C457" s="3">
        <v>400</v>
      </c>
      <c r="D457" s="3">
        <v>0</v>
      </c>
      <c r="E457" s="1">
        <v>400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9" t="s">
        <v>437</v>
      </c>
      <c r="Q457" s="121">
        <v>3500000</v>
      </c>
      <c r="R457" s="14">
        <v>0</v>
      </c>
      <c r="S457" s="15">
        <f t="shared" si="7"/>
        <v>0</v>
      </c>
      <c r="T457" s="122">
        <v>41640</v>
      </c>
      <c r="U457" s="210" t="s">
        <v>365</v>
      </c>
    </row>
    <row r="458" spans="1:21" ht="26.25">
      <c r="A458" s="133" t="s">
        <v>470</v>
      </c>
      <c r="B458" s="134"/>
      <c r="C458" s="3">
        <v>230</v>
      </c>
      <c r="D458" s="3">
        <v>0</v>
      </c>
      <c r="E458" s="1">
        <v>0</v>
      </c>
      <c r="F458" s="3">
        <v>0</v>
      </c>
      <c r="G458" s="3">
        <v>0</v>
      </c>
      <c r="H458" s="3">
        <v>0</v>
      </c>
      <c r="I458" s="3">
        <v>230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9" t="s">
        <v>437</v>
      </c>
      <c r="Q458" s="124">
        <v>72500000</v>
      </c>
      <c r="R458" s="14">
        <v>0</v>
      </c>
      <c r="S458" s="15">
        <f t="shared" si="7"/>
        <v>0</v>
      </c>
      <c r="T458" s="122">
        <v>41640</v>
      </c>
      <c r="U458" s="210" t="s">
        <v>249</v>
      </c>
    </row>
    <row r="459" spans="1:21" ht="31.5" customHeight="1">
      <c r="A459" s="133" t="s">
        <v>471</v>
      </c>
      <c r="B459" s="134"/>
      <c r="C459" s="3">
        <v>830</v>
      </c>
      <c r="D459" s="3">
        <v>0</v>
      </c>
      <c r="E459" s="1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830</v>
      </c>
      <c r="O459" s="3">
        <v>0</v>
      </c>
      <c r="P459" s="9" t="s">
        <v>437</v>
      </c>
      <c r="Q459" s="124">
        <v>70000000</v>
      </c>
      <c r="R459" s="14">
        <v>0</v>
      </c>
      <c r="S459" s="15">
        <f t="shared" si="7"/>
        <v>0</v>
      </c>
      <c r="T459" s="122">
        <v>41640</v>
      </c>
      <c r="U459" s="210" t="s">
        <v>163</v>
      </c>
    </row>
    <row r="460" spans="1:21" ht="14.25">
      <c r="A460" s="380" t="s">
        <v>472</v>
      </c>
      <c r="B460" s="381"/>
      <c r="C460" s="381"/>
      <c r="D460" s="381"/>
      <c r="E460" s="381"/>
      <c r="F460" s="381"/>
      <c r="G460" s="381"/>
      <c r="H460" s="381"/>
      <c r="I460" s="381"/>
      <c r="J460" s="381"/>
      <c r="K460" s="381"/>
      <c r="L460" s="381"/>
      <c r="M460" s="381"/>
      <c r="N460" s="381"/>
      <c r="O460" s="381"/>
      <c r="P460" s="381"/>
      <c r="Q460" s="129">
        <f>SUM(Q454:Q459)</f>
        <v>170000000</v>
      </c>
      <c r="R460" s="129">
        <f>(R454+R455+R456+R457+R458+R459)</f>
        <v>0</v>
      </c>
      <c r="S460" s="6">
        <f>R460/Q460</f>
        <v>0</v>
      </c>
      <c r="T460" s="130"/>
      <c r="U460" s="211"/>
    </row>
    <row r="461" spans="1:21" ht="15" customHeight="1">
      <c r="A461" s="368" t="s">
        <v>4</v>
      </c>
      <c r="B461" s="369" t="s">
        <v>5</v>
      </c>
      <c r="C461" s="369" t="s">
        <v>6</v>
      </c>
      <c r="D461" s="369" t="s">
        <v>7</v>
      </c>
      <c r="E461" s="369"/>
      <c r="F461" s="369"/>
      <c r="G461" s="369"/>
      <c r="H461" s="369"/>
      <c r="I461" s="369"/>
      <c r="J461" s="369"/>
      <c r="K461" s="369"/>
      <c r="L461" s="369"/>
      <c r="M461" s="369"/>
      <c r="N461" s="369"/>
      <c r="O461" s="369"/>
      <c r="P461" s="369" t="s">
        <v>8</v>
      </c>
      <c r="Q461" s="359" t="s">
        <v>9</v>
      </c>
      <c r="R461" s="359" t="s">
        <v>10</v>
      </c>
      <c r="S461" s="359" t="s">
        <v>11</v>
      </c>
      <c r="T461" s="360" t="s">
        <v>12</v>
      </c>
      <c r="U461" s="361" t="s">
        <v>13</v>
      </c>
    </row>
    <row r="462" spans="1:21" ht="14.25">
      <c r="A462" s="368"/>
      <c r="B462" s="369"/>
      <c r="C462" s="369"/>
      <c r="D462" s="52" t="s">
        <v>15</v>
      </c>
      <c r="E462" s="52" t="s">
        <v>16</v>
      </c>
      <c r="F462" s="52" t="s">
        <v>17</v>
      </c>
      <c r="G462" s="52" t="s">
        <v>18</v>
      </c>
      <c r="H462" s="52" t="s">
        <v>19</v>
      </c>
      <c r="I462" s="52" t="s">
        <v>20</v>
      </c>
      <c r="J462" s="52" t="s">
        <v>21</v>
      </c>
      <c r="K462" s="52" t="s">
        <v>22</v>
      </c>
      <c r="L462" s="52" t="s">
        <v>23</v>
      </c>
      <c r="M462" s="52" t="s">
        <v>24</v>
      </c>
      <c r="N462" s="52" t="s">
        <v>25</v>
      </c>
      <c r="O462" s="53" t="s">
        <v>26</v>
      </c>
      <c r="P462" s="369"/>
      <c r="Q462" s="359"/>
      <c r="R462" s="359"/>
      <c r="S462" s="359"/>
      <c r="T462" s="360"/>
      <c r="U462" s="361"/>
    </row>
    <row r="463" spans="1:21" ht="14.25">
      <c r="A463" s="399" t="s">
        <v>473</v>
      </c>
      <c r="B463" s="400"/>
      <c r="C463" s="400"/>
      <c r="D463" s="400"/>
      <c r="E463" s="400"/>
      <c r="F463" s="400"/>
      <c r="G463" s="400"/>
      <c r="H463" s="400"/>
      <c r="I463" s="400"/>
      <c r="J463" s="400"/>
      <c r="K463" s="400"/>
      <c r="L463" s="400"/>
      <c r="M463" s="400"/>
      <c r="N463" s="400"/>
      <c r="O463" s="400"/>
      <c r="P463" s="400"/>
      <c r="Q463" s="400"/>
      <c r="R463" s="400"/>
      <c r="S463" s="400"/>
      <c r="T463" s="400"/>
      <c r="U463" s="401"/>
    </row>
    <row r="464" spans="1:21" ht="14.25">
      <c r="A464" s="391" t="s">
        <v>474</v>
      </c>
      <c r="B464" s="392"/>
      <c r="C464" s="392"/>
      <c r="D464" s="392"/>
      <c r="E464" s="392"/>
      <c r="F464" s="392"/>
      <c r="G464" s="392"/>
      <c r="H464" s="392"/>
      <c r="I464" s="392"/>
      <c r="J464" s="392"/>
      <c r="K464" s="392"/>
      <c r="L464" s="392"/>
      <c r="M464" s="392"/>
      <c r="N464" s="392"/>
      <c r="O464" s="392"/>
      <c r="P464" s="392"/>
      <c r="Q464" s="392"/>
      <c r="R464" s="392"/>
      <c r="S464" s="392"/>
      <c r="T464" s="392"/>
      <c r="U464" s="393"/>
    </row>
    <row r="465" spans="1:21" ht="26.25">
      <c r="A465" s="136" t="s">
        <v>475</v>
      </c>
      <c r="B465" s="137"/>
      <c r="C465" s="25"/>
      <c r="D465" s="25"/>
      <c r="E465" s="10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10" t="s">
        <v>437</v>
      </c>
      <c r="Q465" s="396">
        <v>80000000</v>
      </c>
      <c r="R465" s="397">
        <v>0</v>
      </c>
      <c r="S465" s="398">
        <v>0</v>
      </c>
      <c r="T465" s="138">
        <v>41640</v>
      </c>
      <c r="U465" s="212" t="s">
        <v>171</v>
      </c>
    </row>
    <row r="466" spans="1:21" ht="38.25" customHeight="1">
      <c r="A466" s="133" t="s">
        <v>476</v>
      </c>
      <c r="B466" s="134"/>
      <c r="C466" s="3">
        <v>6</v>
      </c>
      <c r="D466" s="3">
        <v>0</v>
      </c>
      <c r="E466" s="1">
        <v>1</v>
      </c>
      <c r="F466" s="3">
        <v>0</v>
      </c>
      <c r="G466" s="3">
        <v>1</v>
      </c>
      <c r="H466" s="3">
        <v>0</v>
      </c>
      <c r="I466" s="3">
        <v>1</v>
      </c>
      <c r="J466" s="3">
        <v>0</v>
      </c>
      <c r="K466" s="3">
        <v>1</v>
      </c>
      <c r="L466" s="3">
        <v>0</v>
      </c>
      <c r="M466" s="3">
        <v>1</v>
      </c>
      <c r="N466" s="3">
        <v>0</v>
      </c>
      <c r="O466" s="3">
        <v>1</v>
      </c>
      <c r="P466" s="9" t="s">
        <v>437</v>
      </c>
      <c r="Q466" s="396"/>
      <c r="R466" s="397"/>
      <c r="S466" s="398"/>
      <c r="T466" s="122">
        <v>41641</v>
      </c>
      <c r="U466" s="210" t="s">
        <v>171</v>
      </c>
    </row>
    <row r="467" spans="1:21" ht="34.5" customHeight="1">
      <c r="A467" s="133" t="s">
        <v>477</v>
      </c>
      <c r="B467" s="134"/>
      <c r="C467" s="3">
        <v>12</v>
      </c>
      <c r="D467" s="3">
        <v>1</v>
      </c>
      <c r="E467" s="1">
        <v>1</v>
      </c>
      <c r="F467" s="3">
        <v>1</v>
      </c>
      <c r="G467" s="3">
        <v>1</v>
      </c>
      <c r="H467" s="3">
        <v>1</v>
      </c>
      <c r="I467" s="3">
        <v>1</v>
      </c>
      <c r="J467" s="3">
        <v>1</v>
      </c>
      <c r="K467" s="3">
        <v>1</v>
      </c>
      <c r="L467" s="3">
        <v>1</v>
      </c>
      <c r="M467" s="3">
        <v>1</v>
      </c>
      <c r="N467" s="3">
        <v>1</v>
      </c>
      <c r="O467" s="3">
        <v>1</v>
      </c>
      <c r="P467" s="9" t="s">
        <v>437</v>
      </c>
      <c r="Q467" s="396"/>
      <c r="R467" s="397"/>
      <c r="S467" s="398"/>
      <c r="T467" s="122">
        <v>41640</v>
      </c>
      <c r="U467" s="210" t="s">
        <v>171</v>
      </c>
    </row>
    <row r="468" spans="1:21" ht="51" customHeight="1">
      <c r="A468" s="133" t="s">
        <v>478</v>
      </c>
      <c r="B468" s="134"/>
      <c r="C468" s="3">
        <v>2</v>
      </c>
      <c r="D468" s="3">
        <v>0</v>
      </c>
      <c r="E468" s="1">
        <v>1</v>
      </c>
      <c r="F468" s="3">
        <v>0</v>
      </c>
      <c r="G468" s="3">
        <v>0</v>
      </c>
      <c r="H468" s="3">
        <v>0</v>
      </c>
      <c r="I468" s="3">
        <v>0</v>
      </c>
      <c r="J468" s="3">
        <v>1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9" t="s">
        <v>437</v>
      </c>
      <c r="Q468" s="396"/>
      <c r="R468" s="397"/>
      <c r="S468" s="398"/>
      <c r="T468" s="122">
        <v>41640</v>
      </c>
      <c r="U468" s="210" t="s">
        <v>176</v>
      </c>
    </row>
    <row r="469" spans="1:21" ht="51" customHeight="1">
      <c r="A469" s="133" t="s">
        <v>479</v>
      </c>
      <c r="B469" s="134"/>
      <c r="C469" s="3">
        <v>4</v>
      </c>
      <c r="D469" s="3">
        <v>0</v>
      </c>
      <c r="E469" s="1">
        <v>1</v>
      </c>
      <c r="F469" s="3">
        <v>0</v>
      </c>
      <c r="G469" s="3">
        <v>0</v>
      </c>
      <c r="H469" s="3">
        <v>1</v>
      </c>
      <c r="I469" s="3">
        <v>0</v>
      </c>
      <c r="J469" s="3">
        <v>0</v>
      </c>
      <c r="K469" s="3">
        <v>1</v>
      </c>
      <c r="L469" s="3">
        <v>0</v>
      </c>
      <c r="M469" s="3">
        <v>0</v>
      </c>
      <c r="N469" s="3">
        <v>1</v>
      </c>
      <c r="O469" s="3">
        <v>0</v>
      </c>
      <c r="P469" s="9" t="s">
        <v>437</v>
      </c>
      <c r="Q469" s="396"/>
      <c r="R469" s="397"/>
      <c r="S469" s="398"/>
      <c r="T469" s="122">
        <v>41641</v>
      </c>
      <c r="U469" s="210" t="s">
        <v>163</v>
      </c>
    </row>
    <row r="470" spans="1:21" ht="39">
      <c r="A470" s="133" t="s">
        <v>480</v>
      </c>
      <c r="B470" s="134"/>
      <c r="C470" s="3">
        <v>1</v>
      </c>
      <c r="D470" s="3">
        <v>0</v>
      </c>
      <c r="E470" s="1">
        <v>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9" t="s">
        <v>437</v>
      </c>
      <c r="Q470" s="396"/>
      <c r="R470" s="397"/>
      <c r="S470" s="398"/>
      <c r="T470" s="122">
        <v>41641</v>
      </c>
      <c r="U470" s="210" t="s">
        <v>481</v>
      </c>
    </row>
    <row r="471" spans="1:21" ht="26.25">
      <c r="A471" s="136" t="s">
        <v>482</v>
      </c>
      <c r="B471" s="137"/>
      <c r="C471" s="25"/>
      <c r="D471" s="25"/>
      <c r="E471" s="10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10" t="s">
        <v>437</v>
      </c>
      <c r="Q471" s="396"/>
      <c r="R471" s="397"/>
      <c r="S471" s="398"/>
      <c r="T471" s="138">
        <v>41640</v>
      </c>
      <c r="U471" s="212" t="s">
        <v>171</v>
      </c>
    </row>
    <row r="472" spans="1:21" ht="26.25">
      <c r="A472" s="133" t="s">
        <v>483</v>
      </c>
      <c r="B472" s="134"/>
      <c r="C472" s="3" t="s">
        <v>484</v>
      </c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9" t="s">
        <v>437</v>
      </c>
      <c r="Q472" s="396"/>
      <c r="R472" s="397"/>
      <c r="S472" s="398"/>
      <c r="T472" s="122">
        <v>41640</v>
      </c>
      <c r="U472" s="210" t="s">
        <v>171</v>
      </c>
    </row>
    <row r="473" spans="1:21" ht="26.25">
      <c r="A473" s="133" t="s">
        <v>485</v>
      </c>
      <c r="B473" s="134"/>
      <c r="C473" s="3" t="s">
        <v>484</v>
      </c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9" t="s">
        <v>437</v>
      </c>
      <c r="Q473" s="396"/>
      <c r="R473" s="397"/>
      <c r="S473" s="398"/>
      <c r="T473" s="122">
        <v>41640</v>
      </c>
      <c r="U473" s="210" t="s">
        <v>171</v>
      </c>
    </row>
    <row r="474" spans="1:21" ht="26.25">
      <c r="A474" s="133" t="s">
        <v>486</v>
      </c>
      <c r="B474" s="134"/>
      <c r="C474" s="3" t="s">
        <v>484</v>
      </c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9" t="s">
        <v>437</v>
      </c>
      <c r="Q474" s="121">
        <v>80000000</v>
      </c>
      <c r="R474" s="14">
        <v>0</v>
      </c>
      <c r="S474" s="15">
        <v>0</v>
      </c>
      <c r="T474" s="122">
        <v>41640</v>
      </c>
      <c r="U474" s="210" t="s">
        <v>171</v>
      </c>
    </row>
    <row r="475" spans="1:21" ht="39.75" customHeight="1">
      <c r="A475" s="133" t="s">
        <v>487</v>
      </c>
      <c r="B475" s="134"/>
      <c r="C475" s="3">
        <v>5</v>
      </c>
      <c r="D475" s="3">
        <v>5</v>
      </c>
      <c r="E475" s="1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9" t="s">
        <v>437</v>
      </c>
      <c r="Q475" s="121">
        <v>294856229</v>
      </c>
      <c r="R475" s="14">
        <v>0</v>
      </c>
      <c r="S475" s="15">
        <v>0</v>
      </c>
      <c r="T475" s="122">
        <v>41640</v>
      </c>
      <c r="U475" s="210" t="s">
        <v>488</v>
      </c>
    </row>
    <row r="476" spans="1:21" ht="14.25">
      <c r="A476" s="391" t="s">
        <v>489</v>
      </c>
      <c r="B476" s="392"/>
      <c r="C476" s="392"/>
      <c r="D476" s="392"/>
      <c r="E476" s="392"/>
      <c r="F476" s="392"/>
      <c r="G476" s="392"/>
      <c r="H476" s="392"/>
      <c r="I476" s="392"/>
      <c r="J476" s="392"/>
      <c r="K476" s="392"/>
      <c r="L476" s="392"/>
      <c r="M476" s="392"/>
      <c r="N476" s="392"/>
      <c r="O476" s="392"/>
      <c r="P476" s="392"/>
      <c r="Q476" s="392"/>
      <c r="R476" s="392"/>
      <c r="S476" s="392"/>
      <c r="T476" s="392"/>
      <c r="U476" s="393"/>
    </row>
    <row r="477" spans="1:21" ht="26.25">
      <c r="A477" s="133" t="s">
        <v>490</v>
      </c>
      <c r="B477" s="134"/>
      <c r="C477" s="3">
        <v>2</v>
      </c>
      <c r="D477" s="3">
        <v>0</v>
      </c>
      <c r="E477" s="1">
        <v>0</v>
      </c>
      <c r="F477" s="3">
        <v>0</v>
      </c>
      <c r="G477" s="3">
        <v>1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1</v>
      </c>
      <c r="N477" s="3">
        <v>0</v>
      </c>
      <c r="O477" s="3">
        <v>0</v>
      </c>
      <c r="P477" s="9" t="s">
        <v>437</v>
      </c>
      <c r="Q477" s="121">
        <v>5000000</v>
      </c>
      <c r="R477" s="14">
        <v>0</v>
      </c>
      <c r="S477" s="15">
        <f>R477/Q477</f>
        <v>0</v>
      </c>
      <c r="T477" s="122">
        <v>41643</v>
      </c>
      <c r="U477" s="210" t="s">
        <v>178</v>
      </c>
    </row>
    <row r="478" spans="1:21" ht="34.5" customHeight="1">
      <c r="A478" s="133" t="s">
        <v>491</v>
      </c>
      <c r="B478" s="134"/>
      <c r="C478" s="3">
        <v>4</v>
      </c>
      <c r="D478" s="3">
        <v>0</v>
      </c>
      <c r="E478" s="1">
        <v>0</v>
      </c>
      <c r="F478" s="3">
        <v>1</v>
      </c>
      <c r="G478" s="3">
        <v>0</v>
      </c>
      <c r="H478" s="3">
        <v>0</v>
      </c>
      <c r="I478" s="3">
        <v>1</v>
      </c>
      <c r="J478" s="3">
        <v>0</v>
      </c>
      <c r="K478" s="3">
        <v>0</v>
      </c>
      <c r="L478" s="3">
        <v>1</v>
      </c>
      <c r="M478" s="3">
        <v>0</v>
      </c>
      <c r="N478" s="3">
        <v>0</v>
      </c>
      <c r="O478" s="3">
        <v>1</v>
      </c>
      <c r="P478" s="9" t="s">
        <v>437</v>
      </c>
      <c r="Q478" s="121">
        <v>5000000</v>
      </c>
      <c r="R478" s="14">
        <v>0</v>
      </c>
      <c r="S478" s="15">
        <f>R478/Q478</f>
        <v>0</v>
      </c>
      <c r="T478" s="122">
        <v>41642</v>
      </c>
      <c r="U478" s="210" t="s">
        <v>171</v>
      </c>
    </row>
    <row r="479" spans="1:21" ht="14.25">
      <c r="A479" s="391" t="s">
        <v>492</v>
      </c>
      <c r="B479" s="392"/>
      <c r="C479" s="392"/>
      <c r="D479" s="392"/>
      <c r="E479" s="392"/>
      <c r="F479" s="392"/>
      <c r="G479" s="392"/>
      <c r="H479" s="392"/>
      <c r="I479" s="392"/>
      <c r="J479" s="392"/>
      <c r="K479" s="392"/>
      <c r="L479" s="392"/>
      <c r="M479" s="392"/>
      <c r="N479" s="392"/>
      <c r="O479" s="392"/>
      <c r="P479" s="392"/>
      <c r="Q479" s="392"/>
      <c r="R479" s="392"/>
      <c r="S479" s="392"/>
      <c r="T479" s="392"/>
      <c r="U479" s="393"/>
    </row>
    <row r="480" spans="1:21" ht="26.25">
      <c r="A480" s="133" t="s">
        <v>493</v>
      </c>
      <c r="B480" s="134"/>
      <c r="C480" s="3">
        <v>1</v>
      </c>
      <c r="D480" s="3">
        <v>0</v>
      </c>
      <c r="E480" s="1">
        <v>0</v>
      </c>
      <c r="F480" s="3">
        <v>0</v>
      </c>
      <c r="G480" s="3">
        <v>0</v>
      </c>
      <c r="H480" s="3">
        <v>0</v>
      </c>
      <c r="I480" s="3">
        <v>1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9" t="s">
        <v>437</v>
      </c>
      <c r="Q480" s="121">
        <v>5000000</v>
      </c>
      <c r="R480" s="14">
        <v>0</v>
      </c>
      <c r="S480" s="15">
        <f>R480/Q480</f>
        <v>0</v>
      </c>
      <c r="T480" s="122">
        <v>41640</v>
      </c>
      <c r="U480" s="210" t="s">
        <v>249</v>
      </c>
    </row>
    <row r="481" spans="1:21" ht="37.5" customHeight="1">
      <c r="A481" s="133" t="s">
        <v>494</v>
      </c>
      <c r="B481" s="134"/>
      <c r="C481" s="3">
        <v>1</v>
      </c>
      <c r="D481" s="3">
        <v>0</v>
      </c>
      <c r="E481" s="1">
        <v>0</v>
      </c>
      <c r="F481" s="3">
        <v>0</v>
      </c>
      <c r="G481" s="3">
        <v>0</v>
      </c>
      <c r="H481" s="3">
        <v>0</v>
      </c>
      <c r="I481" s="3">
        <v>1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9" t="s">
        <v>437</v>
      </c>
      <c r="Q481" s="121">
        <v>5000000</v>
      </c>
      <c r="R481" s="14">
        <v>0</v>
      </c>
      <c r="S481" s="15">
        <f>R481/Q481</f>
        <v>0</v>
      </c>
      <c r="T481" s="122">
        <v>41640</v>
      </c>
      <c r="U481" s="210" t="s">
        <v>293</v>
      </c>
    </row>
    <row r="482" spans="1:21" ht="74.25" customHeight="1">
      <c r="A482" s="123" t="s">
        <v>495</v>
      </c>
      <c r="B482" s="139"/>
      <c r="C482" s="140">
        <v>1</v>
      </c>
      <c r="D482" s="141">
        <v>0</v>
      </c>
      <c r="E482" s="141">
        <v>0</v>
      </c>
      <c r="F482" s="141">
        <v>1</v>
      </c>
      <c r="G482" s="141">
        <v>0</v>
      </c>
      <c r="H482" s="140">
        <v>0</v>
      </c>
      <c r="I482" s="141">
        <v>0</v>
      </c>
      <c r="J482" s="141">
        <v>0</v>
      </c>
      <c r="K482" s="141">
        <v>0</v>
      </c>
      <c r="L482" s="141">
        <v>0</v>
      </c>
      <c r="M482" s="141">
        <v>0</v>
      </c>
      <c r="N482" s="141">
        <v>0</v>
      </c>
      <c r="O482" s="140">
        <v>1</v>
      </c>
      <c r="P482" s="23" t="s">
        <v>437</v>
      </c>
      <c r="Q482" s="124">
        <v>40000000</v>
      </c>
      <c r="R482" s="142">
        <v>0</v>
      </c>
      <c r="S482" s="143">
        <f>R482/Q482</f>
        <v>0</v>
      </c>
      <c r="T482" s="144">
        <v>41640</v>
      </c>
      <c r="U482" s="213" t="s">
        <v>345</v>
      </c>
    </row>
    <row r="483" spans="1:21" ht="74.25" customHeight="1">
      <c r="A483" s="123" t="s">
        <v>622</v>
      </c>
      <c r="B483" s="139"/>
      <c r="C483" s="140">
        <v>1</v>
      </c>
      <c r="D483" s="141">
        <v>0</v>
      </c>
      <c r="E483" s="141">
        <v>0</v>
      </c>
      <c r="F483" s="141">
        <v>1</v>
      </c>
      <c r="G483" s="141">
        <v>0</v>
      </c>
      <c r="H483" s="140">
        <v>0</v>
      </c>
      <c r="I483" s="141">
        <v>0</v>
      </c>
      <c r="J483" s="141">
        <v>0</v>
      </c>
      <c r="K483" s="141">
        <v>0</v>
      </c>
      <c r="L483" s="141">
        <v>0</v>
      </c>
      <c r="M483" s="141">
        <v>0</v>
      </c>
      <c r="N483" s="141">
        <v>0</v>
      </c>
      <c r="O483" s="140">
        <v>0</v>
      </c>
      <c r="P483" s="23" t="s">
        <v>437</v>
      </c>
      <c r="Q483" s="124">
        <v>23200000</v>
      </c>
      <c r="R483" s="142">
        <v>0</v>
      </c>
      <c r="S483" s="143">
        <v>0</v>
      </c>
      <c r="T483" s="144">
        <v>41640</v>
      </c>
      <c r="U483" s="213" t="s">
        <v>345</v>
      </c>
    </row>
    <row r="484" spans="1:21" ht="24" customHeight="1">
      <c r="A484" s="391" t="s">
        <v>496</v>
      </c>
      <c r="B484" s="392"/>
      <c r="C484" s="392"/>
      <c r="D484" s="392"/>
      <c r="E484" s="392"/>
      <c r="F484" s="392"/>
      <c r="G484" s="392"/>
      <c r="H484" s="392"/>
      <c r="I484" s="392"/>
      <c r="J484" s="392"/>
      <c r="K484" s="392"/>
      <c r="L484" s="392"/>
      <c r="M484" s="392"/>
      <c r="N484" s="392"/>
      <c r="O484" s="392"/>
      <c r="P484" s="392"/>
      <c r="Q484" s="392"/>
      <c r="R484" s="392"/>
      <c r="S484" s="392"/>
      <c r="T484" s="392"/>
      <c r="U484" s="393"/>
    </row>
    <row r="485" spans="1:21" ht="26.25">
      <c r="A485" s="133" t="s">
        <v>497</v>
      </c>
      <c r="B485" s="134"/>
      <c r="C485" s="3" t="s">
        <v>484</v>
      </c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9" t="s">
        <v>437</v>
      </c>
      <c r="Q485" s="121">
        <v>0</v>
      </c>
      <c r="R485" s="14">
        <v>0</v>
      </c>
      <c r="S485" s="15" t="e">
        <f>R485/Q485</f>
        <v>#DIV/0!</v>
      </c>
      <c r="T485" s="122">
        <v>41640</v>
      </c>
      <c r="U485" s="210" t="s">
        <v>171</v>
      </c>
    </row>
    <row r="486" spans="1:21" ht="26.25">
      <c r="A486" s="133" t="s">
        <v>498</v>
      </c>
      <c r="B486" s="134"/>
      <c r="C486" s="3" t="s">
        <v>484</v>
      </c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9" t="s">
        <v>437</v>
      </c>
      <c r="Q486" s="121">
        <v>0</v>
      </c>
      <c r="R486" s="14">
        <v>0</v>
      </c>
      <c r="S486" s="15" t="e">
        <f>R486/Q486</f>
        <v>#DIV/0!</v>
      </c>
      <c r="T486" s="122">
        <v>41640</v>
      </c>
      <c r="U486" s="210" t="s">
        <v>171</v>
      </c>
    </row>
    <row r="487" spans="1:21" ht="26.25">
      <c r="A487" s="133" t="s">
        <v>499</v>
      </c>
      <c r="B487" s="134"/>
      <c r="C487" s="3" t="s">
        <v>484</v>
      </c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9" t="s">
        <v>437</v>
      </c>
      <c r="Q487" s="121">
        <v>5000000</v>
      </c>
      <c r="R487" s="14">
        <v>0</v>
      </c>
      <c r="S487" s="15">
        <f>R487/Q487</f>
        <v>0</v>
      </c>
      <c r="T487" s="122">
        <v>41640</v>
      </c>
      <c r="U487" s="210" t="s">
        <v>171</v>
      </c>
    </row>
    <row r="488" spans="1:21" ht="26.25">
      <c r="A488" s="145" t="s">
        <v>500</v>
      </c>
      <c r="B488" s="134"/>
      <c r="C488" s="3">
        <v>1</v>
      </c>
      <c r="D488" s="3">
        <v>1</v>
      </c>
      <c r="E488" s="1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9" t="s">
        <v>437</v>
      </c>
      <c r="Q488" s="121">
        <v>22535018</v>
      </c>
      <c r="R488" s="14">
        <v>0</v>
      </c>
      <c r="S488" s="15">
        <v>0</v>
      </c>
      <c r="T488" s="122">
        <v>41640</v>
      </c>
      <c r="U488" s="210" t="s">
        <v>488</v>
      </c>
    </row>
    <row r="489" spans="1:21" ht="14.25">
      <c r="A489" s="391" t="s">
        <v>501</v>
      </c>
      <c r="B489" s="392"/>
      <c r="C489" s="392"/>
      <c r="D489" s="392"/>
      <c r="E489" s="392"/>
      <c r="F489" s="392"/>
      <c r="G489" s="392"/>
      <c r="H489" s="392"/>
      <c r="I489" s="392"/>
      <c r="J489" s="392"/>
      <c r="K489" s="392"/>
      <c r="L489" s="392"/>
      <c r="M489" s="392"/>
      <c r="N489" s="392"/>
      <c r="O489" s="392"/>
      <c r="P489" s="392"/>
      <c r="Q489" s="392"/>
      <c r="R489" s="392"/>
      <c r="S489" s="392"/>
      <c r="T489" s="392"/>
      <c r="U489" s="393"/>
    </row>
    <row r="490" spans="1:21" ht="61.5" customHeight="1">
      <c r="A490" s="133" t="s">
        <v>502</v>
      </c>
      <c r="B490" s="134"/>
      <c r="C490" s="3">
        <v>12</v>
      </c>
      <c r="D490" s="3">
        <v>1</v>
      </c>
      <c r="E490" s="1">
        <v>1</v>
      </c>
      <c r="F490" s="3">
        <v>1</v>
      </c>
      <c r="G490" s="3">
        <v>1</v>
      </c>
      <c r="H490" s="3">
        <v>1</v>
      </c>
      <c r="I490" s="3">
        <v>1</v>
      </c>
      <c r="J490" s="3">
        <v>1</v>
      </c>
      <c r="K490" s="3">
        <v>1</v>
      </c>
      <c r="L490" s="3">
        <v>1</v>
      </c>
      <c r="M490" s="3">
        <v>1</v>
      </c>
      <c r="N490" s="3">
        <v>1</v>
      </c>
      <c r="O490" s="3">
        <v>1</v>
      </c>
      <c r="P490" s="9" t="s">
        <v>437</v>
      </c>
      <c r="Q490" s="121">
        <v>100000000</v>
      </c>
      <c r="R490" s="14">
        <v>0</v>
      </c>
      <c r="S490" s="15">
        <f>R490/Q490</f>
        <v>0</v>
      </c>
      <c r="T490" s="122">
        <v>41640</v>
      </c>
      <c r="U490" s="210" t="s">
        <v>171</v>
      </c>
    </row>
    <row r="491" spans="1:21" ht="48" customHeight="1">
      <c r="A491" s="145" t="s">
        <v>503</v>
      </c>
      <c r="B491" s="134"/>
      <c r="C491" s="3">
        <v>1</v>
      </c>
      <c r="D491" s="3">
        <v>0</v>
      </c>
      <c r="E491" s="1">
        <v>1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9" t="s">
        <v>437</v>
      </c>
      <c r="Q491" s="121">
        <v>80000000</v>
      </c>
      <c r="R491" s="14">
        <v>0</v>
      </c>
      <c r="S491" s="15">
        <f>R491/Q491</f>
        <v>0</v>
      </c>
      <c r="T491" s="122">
        <v>41640</v>
      </c>
      <c r="U491" s="210" t="s">
        <v>365</v>
      </c>
    </row>
    <row r="492" spans="1:21" ht="26.25">
      <c r="A492" s="145" t="s">
        <v>504</v>
      </c>
      <c r="B492" s="134"/>
      <c r="C492" s="3">
        <v>12</v>
      </c>
      <c r="D492" s="3">
        <v>1</v>
      </c>
      <c r="E492" s="1">
        <v>1</v>
      </c>
      <c r="F492" s="3">
        <v>1</v>
      </c>
      <c r="G492" s="3">
        <v>1</v>
      </c>
      <c r="H492" s="3">
        <v>1</v>
      </c>
      <c r="I492" s="3">
        <v>1</v>
      </c>
      <c r="J492" s="3">
        <v>1</v>
      </c>
      <c r="K492" s="3">
        <v>1</v>
      </c>
      <c r="L492" s="3">
        <v>1</v>
      </c>
      <c r="M492" s="3">
        <v>1</v>
      </c>
      <c r="N492" s="3">
        <v>1</v>
      </c>
      <c r="O492" s="3">
        <v>1</v>
      </c>
      <c r="P492" s="9" t="s">
        <v>437</v>
      </c>
      <c r="Q492" s="121">
        <v>36000000</v>
      </c>
      <c r="R492" s="14">
        <v>0</v>
      </c>
      <c r="S492" s="15">
        <v>0</v>
      </c>
      <c r="T492" s="122">
        <v>41640</v>
      </c>
      <c r="U492" s="210" t="s">
        <v>171</v>
      </c>
    </row>
    <row r="493" spans="1:21" ht="38.25" customHeight="1">
      <c r="A493" s="145" t="s">
        <v>505</v>
      </c>
      <c r="B493" s="134"/>
      <c r="C493" s="3">
        <v>1</v>
      </c>
      <c r="D493" s="3">
        <v>0</v>
      </c>
      <c r="E493" s="1">
        <v>0</v>
      </c>
      <c r="F493" s="3">
        <v>0</v>
      </c>
      <c r="G493" s="3">
        <v>1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9" t="s">
        <v>437</v>
      </c>
      <c r="Q493" s="121">
        <v>124000000</v>
      </c>
      <c r="R493" s="14">
        <v>0</v>
      </c>
      <c r="S493" s="15">
        <v>0</v>
      </c>
      <c r="T493" s="122">
        <v>41640</v>
      </c>
      <c r="U493" s="210" t="s">
        <v>275</v>
      </c>
    </row>
    <row r="494" spans="1:21" ht="37.5" customHeight="1">
      <c r="A494" s="145" t="s">
        <v>307</v>
      </c>
      <c r="B494" s="134"/>
      <c r="C494" s="3">
        <v>6</v>
      </c>
      <c r="D494" s="3">
        <v>6</v>
      </c>
      <c r="E494" s="1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9" t="s">
        <v>437</v>
      </c>
      <c r="Q494" s="121">
        <v>324726516</v>
      </c>
      <c r="R494" s="14">
        <v>0</v>
      </c>
      <c r="S494" s="15">
        <v>0</v>
      </c>
      <c r="T494" s="122">
        <v>41640</v>
      </c>
      <c r="U494" s="210" t="s">
        <v>171</v>
      </c>
    </row>
    <row r="495" spans="1:21" ht="14.25">
      <c r="A495" s="380" t="s">
        <v>506</v>
      </c>
      <c r="B495" s="381"/>
      <c r="C495" s="381"/>
      <c r="D495" s="381"/>
      <c r="E495" s="381"/>
      <c r="F495" s="381"/>
      <c r="G495" s="381"/>
      <c r="H495" s="381"/>
      <c r="I495" s="381"/>
      <c r="J495" s="381"/>
      <c r="K495" s="381"/>
      <c r="L495" s="381"/>
      <c r="M495" s="381"/>
      <c r="N495" s="381"/>
      <c r="O495" s="381"/>
      <c r="P495" s="381"/>
      <c r="Q495" s="129">
        <f>SUM(Q465:Q494)</f>
        <v>1230317763</v>
      </c>
      <c r="R495" s="129">
        <f>R465+R466+R467+R469+R477+R478+R480+R481+R485+R486+R487+R490+R491</f>
        <v>0</v>
      </c>
      <c r="S495" s="6">
        <f>R495/Q495</f>
        <v>0</v>
      </c>
      <c r="T495" s="130"/>
      <c r="U495" s="211"/>
    </row>
    <row r="496" spans="1:21" ht="17.25">
      <c r="A496" s="394" t="s">
        <v>507</v>
      </c>
      <c r="B496" s="395"/>
      <c r="C496" s="395"/>
      <c r="D496" s="395"/>
      <c r="E496" s="395"/>
      <c r="F496" s="395"/>
      <c r="G496" s="395"/>
      <c r="H496" s="395"/>
      <c r="I496" s="395"/>
      <c r="J496" s="395"/>
      <c r="K496" s="395"/>
      <c r="L496" s="395"/>
      <c r="M496" s="395"/>
      <c r="N496" s="395"/>
      <c r="O496" s="395"/>
      <c r="P496" s="395"/>
      <c r="Q496" s="99">
        <f>Q441+Q447+Q450+Q460+Q495</f>
        <v>2984581300</v>
      </c>
      <c r="R496" s="99">
        <f>R466+R467+R468+R470+R478+R479+R481+R482+R486+R487+R489+R491+R493</f>
        <v>0</v>
      </c>
      <c r="S496" s="100">
        <f>R496/Q496</f>
        <v>0</v>
      </c>
      <c r="T496" s="101"/>
      <c r="U496" s="208"/>
    </row>
    <row r="497" spans="1:21" ht="15">
      <c r="A497" s="365" t="s">
        <v>508</v>
      </c>
      <c r="B497" s="366"/>
      <c r="C497" s="366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  <c r="U497" s="367"/>
    </row>
    <row r="498" spans="1:21" ht="15" customHeight="1">
      <c r="A498" s="368" t="s">
        <v>4</v>
      </c>
      <c r="B498" s="369" t="s">
        <v>5</v>
      </c>
      <c r="C498" s="369" t="s">
        <v>6</v>
      </c>
      <c r="D498" s="369" t="s">
        <v>7</v>
      </c>
      <c r="E498" s="369"/>
      <c r="F498" s="369"/>
      <c r="G498" s="369"/>
      <c r="H498" s="369"/>
      <c r="I498" s="369"/>
      <c r="J498" s="369"/>
      <c r="K498" s="369"/>
      <c r="L498" s="369"/>
      <c r="M498" s="369"/>
      <c r="N498" s="369"/>
      <c r="O498" s="369"/>
      <c r="P498" s="369" t="s">
        <v>8</v>
      </c>
      <c r="Q498" s="359" t="s">
        <v>9</v>
      </c>
      <c r="R498" s="359" t="s">
        <v>10</v>
      </c>
      <c r="S498" s="359" t="s">
        <v>11</v>
      </c>
      <c r="T498" s="360" t="s">
        <v>12</v>
      </c>
      <c r="U498" s="361" t="s">
        <v>13</v>
      </c>
    </row>
    <row r="499" spans="1:21" ht="14.25">
      <c r="A499" s="368"/>
      <c r="B499" s="369"/>
      <c r="C499" s="369"/>
      <c r="D499" s="52" t="s">
        <v>15</v>
      </c>
      <c r="E499" s="52" t="s">
        <v>16</v>
      </c>
      <c r="F499" s="52" t="s">
        <v>17</v>
      </c>
      <c r="G499" s="52" t="s">
        <v>18</v>
      </c>
      <c r="H499" s="52" t="s">
        <v>19</v>
      </c>
      <c r="I499" s="52" t="s">
        <v>20</v>
      </c>
      <c r="J499" s="52" t="s">
        <v>21</v>
      </c>
      <c r="K499" s="52" t="s">
        <v>22</v>
      </c>
      <c r="L499" s="52" t="s">
        <v>23</v>
      </c>
      <c r="M499" s="52" t="s">
        <v>24</v>
      </c>
      <c r="N499" s="52" t="s">
        <v>25</v>
      </c>
      <c r="O499" s="53" t="s">
        <v>26</v>
      </c>
      <c r="P499" s="369"/>
      <c r="Q499" s="359"/>
      <c r="R499" s="359"/>
      <c r="S499" s="359"/>
      <c r="T499" s="360"/>
      <c r="U499" s="361"/>
    </row>
    <row r="500" spans="1:21" ht="15.75">
      <c r="A500" s="385" t="s">
        <v>509</v>
      </c>
      <c r="B500" s="386"/>
      <c r="C500" s="386"/>
      <c r="D500" s="386"/>
      <c r="E500" s="386"/>
      <c r="F500" s="386"/>
      <c r="G500" s="386"/>
      <c r="H500" s="386"/>
      <c r="I500" s="386"/>
      <c r="J500" s="386"/>
      <c r="K500" s="386"/>
      <c r="L500" s="386"/>
      <c r="M500" s="386"/>
      <c r="N500" s="386"/>
      <c r="O500" s="386"/>
      <c r="P500" s="386"/>
      <c r="Q500" s="386"/>
      <c r="R500" s="386"/>
      <c r="S500" s="386"/>
      <c r="T500" s="386"/>
      <c r="U500" s="387"/>
    </row>
    <row r="501" spans="1:21" ht="62.25">
      <c r="A501" s="146" t="s">
        <v>510</v>
      </c>
      <c r="B501" s="147"/>
      <c r="C501" s="148">
        <v>48</v>
      </c>
      <c r="D501" s="149">
        <v>4</v>
      </c>
      <c r="E501" s="149">
        <v>4</v>
      </c>
      <c r="F501" s="149">
        <v>4</v>
      </c>
      <c r="G501" s="149">
        <v>4</v>
      </c>
      <c r="H501" s="149">
        <v>4</v>
      </c>
      <c r="I501" s="149">
        <v>4</v>
      </c>
      <c r="J501" s="149">
        <v>4</v>
      </c>
      <c r="K501" s="149">
        <v>4</v>
      </c>
      <c r="L501" s="149">
        <v>4</v>
      </c>
      <c r="M501" s="149">
        <v>4</v>
      </c>
      <c r="N501" s="149">
        <v>4</v>
      </c>
      <c r="O501" s="150">
        <v>4</v>
      </c>
      <c r="P501" s="151" t="s">
        <v>511</v>
      </c>
      <c r="Q501" s="152">
        <v>250000000</v>
      </c>
      <c r="R501" s="61">
        <v>0</v>
      </c>
      <c r="S501" s="62">
        <f>R501/Q501</f>
        <v>0</v>
      </c>
      <c r="T501" s="122">
        <v>41640</v>
      </c>
      <c r="U501" s="210" t="s">
        <v>171</v>
      </c>
    </row>
    <row r="502" spans="1:21" ht="14.25">
      <c r="A502" s="380" t="s">
        <v>512</v>
      </c>
      <c r="B502" s="381"/>
      <c r="C502" s="381"/>
      <c r="D502" s="381"/>
      <c r="E502" s="381"/>
      <c r="F502" s="381"/>
      <c r="G502" s="381"/>
      <c r="H502" s="381"/>
      <c r="I502" s="381"/>
      <c r="J502" s="381"/>
      <c r="K502" s="381"/>
      <c r="L502" s="381"/>
      <c r="M502" s="381"/>
      <c r="N502" s="381"/>
      <c r="O502" s="381"/>
      <c r="P502" s="381"/>
      <c r="Q502" s="129">
        <f>Q501</f>
        <v>250000000</v>
      </c>
      <c r="R502" s="129">
        <f>R472+R473+R476+R478+R485+R486+R489+R490+R495+R496+R497+R499+R500</f>
        <v>0</v>
      </c>
      <c r="S502" s="6">
        <f>R502/Q502</f>
        <v>0</v>
      </c>
      <c r="T502" s="130"/>
      <c r="U502" s="211"/>
    </row>
    <row r="503" spans="1:21" ht="14.25">
      <c r="A503" s="382" t="s">
        <v>513</v>
      </c>
      <c r="B503" s="383"/>
      <c r="C503" s="383"/>
      <c r="D503" s="383"/>
      <c r="E503" s="383"/>
      <c r="F503" s="383"/>
      <c r="G503" s="383"/>
      <c r="H503" s="383"/>
      <c r="I503" s="383"/>
      <c r="J503" s="383"/>
      <c r="K503" s="383"/>
      <c r="L503" s="383"/>
      <c r="M503" s="383"/>
      <c r="N503" s="383"/>
      <c r="O503" s="383"/>
      <c r="P503" s="383"/>
      <c r="Q503" s="383"/>
      <c r="R503" s="383"/>
      <c r="S503" s="383"/>
      <c r="T503" s="383"/>
      <c r="U503" s="384"/>
    </row>
    <row r="504" spans="1:21" ht="27">
      <c r="A504" s="153" t="s">
        <v>514</v>
      </c>
      <c r="B504" s="147"/>
      <c r="C504" s="148">
        <v>1</v>
      </c>
      <c r="D504" s="149">
        <v>0</v>
      </c>
      <c r="E504" s="149">
        <v>0</v>
      </c>
      <c r="F504" s="149">
        <v>0</v>
      </c>
      <c r="G504" s="149">
        <v>0</v>
      </c>
      <c r="H504" s="149">
        <v>0</v>
      </c>
      <c r="I504" s="149">
        <v>0</v>
      </c>
      <c r="J504" s="149">
        <v>0</v>
      </c>
      <c r="K504" s="149">
        <v>0</v>
      </c>
      <c r="L504" s="149">
        <v>0</v>
      </c>
      <c r="M504" s="149">
        <v>0</v>
      </c>
      <c r="N504" s="149">
        <v>0</v>
      </c>
      <c r="O504" s="150">
        <v>1</v>
      </c>
      <c r="P504" s="151" t="s">
        <v>511</v>
      </c>
      <c r="Q504" s="154">
        <v>10000000</v>
      </c>
      <c r="R504" s="61">
        <v>0</v>
      </c>
      <c r="S504" s="62">
        <f>R504/Q504</f>
        <v>0</v>
      </c>
      <c r="T504" s="122">
        <v>41640</v>
      </c>
      <c r="U504" s="210" t="s">
        <v>171</v>
      </c>
    </row>
    <row r="505" spans="1:21" ht="27">
      <c r="A505" s="146" t="s">
        <v>515</v>
      </c>
      <c r="B505" s="147"/>
      <c r="C505" s="148">
        <v>3</v>
      </c>
      <c r="D505" s="149">
        <v>0</v>
      </c>
      <c r="E505" s="149">
        <v>0</v>
      </c>
      <c r="F505" s="149">
        <v>0</v>
      </c>
      <c r="G505" s="149">
        <v>0</v>
      </c>
      <c r="H505" s="149">
        <v>0</v>
      </c>
      <c r="I505" s="149">
        <v>0</v>
      </c>
      <c r="J505" s="149">
        <v>0</v>
      </c>
      <c r="K505" s="149">
        <v>0</v>
      </c>
      <c r="L505" s="149">
        <v>0</v>
      </c>
      <c r="M505" s="149">
        <v>0</v>
      </c>
      <c r="N505" s="149">
        <v>0</v>
      </c>
      <c r="O505" s="150">
        <v>3</v>
      </c>
      <c r="P505" s="151" t="s">
        <v>511</v>
      </c>
      <c r="Q505" s="154">
        <v>2250000</v>
      </c>
      <c r="R505" s="61">
        <v>0</v>
      </c>
      <c r="S505" s="62">
        <f>R505/Q505</f>
        <v>0</v>
      </c>
      <c r="T505" s="122">
        <v>41640</v>
      </c>
      <c r="U505" s="210" t="s">
        <v>171</v>
      </c>
    </row>
    <row r="506" spans="1:21" ht="62.25">
      <c r="A506" s="146" t="s">
        <v>516</v>
      </c>
      <c r="B506" s="147"/>
      <c r="C506" s="155">
        <v>6500</v>
      </c>
      <c r="D506" s="149">
        <v>0</v>
      </c>
      <c r="E506" s="149">
        <v>600</v>
      </c>
      <c r="F506" s="149">
        <v>600</v>
      </c>
      <c r="G506" s="149">
        <v>600</v>
      </c>
      <c r="H506" s="149">
        <v>600</v>
      </c>
      <c r="I506" s="149">
        <v>600</v>
      </c>
      <c r="J506" s="149">
        <v>600</v>
      </c>
      <c r="K506" s="149">
        <v>600</v>
      </c>
      <c r="L506" s="149">
        <v>600</v>
      </c>
      <c r="M506" s="149">
        <v>600</v>
      </c>
      <c r="N506" s="149">
        <v>600</v>
      </c>
      <c r="O506" s="149">
        <v>500</v>
      </c>
      <c r="P506" s="151" t="s">
        <v>511</v>
      </c>
      <c r="Q506" s="154">
        <v>40000000</v>
      </c>
      <c r="R506" s="61">
        <v>0</v>
      </c>
      <c r="S506" s="62">
        <f>R506/Q506</f>
        <v>0</v>
      </c>
      <c r="T506" s="122">
        <v>41640</v>
      </c>
      <c r="U506" s="210" t="s">
        <v>171</v>
      </c>
    </row>
    <row r="507" spans="1:21" ht="46.5">
      <c r="A507" s="153" t="s">
        <v>517</v>
      </c>
      <c r="B507" s="147"/>
      <c r="C507" s="148">
        <v>6</v>
      </c>
      <c r="D507" s="149">
        <v>0</v>
      </c>
      <c r="E507" s="149">
        <v>0</v>
      </c>
      <c r="F507" s="149">
        <v>0</v>
      </c>
      <c r="G507" s="149">
        <v>0</v>
      </c>
      <c r="H507" s="149">
        <v>0</v>
      </c>
      <c r="I507" s="149">
        <v>0</v>
      </c>
      <c r="J507" s="149">
        <v>1</v>
      </c>
      <c r="K507" s="149">
        <v>1</v>
      </c>
      <c r="L507" s="149">
        <v>1</v>
      </c>
      <c r="M507" s="149">
        <v>1</v>
      </c>
      <c r="N507" s="149">
        <v>1</v>
      </c>
      <c r="O507" s="149">
        <v>1</v>
      </c>
      <c r="P507" s="151" t="s">
        <v>511</v>
      </c>
      <c r="Q507" s="154">
        <v>90000000</v>
      </c>
      <c r="R507" s="61">
        <v>0</v>
      </c>
      <c r="S507" s="62">
        <f>R507/Q507</f>
        <v>0</v>
      </c>
      <c r="T507" s="122">
        <v>41645</v>
      </c>
      <c r="U507" s="210" t="s">
        <v>171</v>
      </c>
    </row>
    <row r="508" spans="1:21" ht="30.75">
      <c r="A508" s="156" t="s">
        <v>518</v>
      </c>
      <c r="B508" s="157"/>
      <c r="C508" s="148">
        <v>1</v>
      </c>
      <c r="D508" s="149">
        <v>0</v>
      </c>
      <c r="E508" s="149">
        <v>0</v>
      </c>
      <c r="F508" s="149">
        <v>0</v>
      </c>
      <c r="G508" s="149">
        <v>0</v>
      </c>
      <c r="H508" s="149">
        <v>0</v>
      </c>
      <c r="I508" s="149">
        <v>0</v>
      </c>
      <c r="J508" s="149">
        <v>0</v>
      </c>
      <c r="K508" s="149">
        <v>0</v>
      </c>
      <c r="L508" s="149">
        <v>0</v>
      </c>
      <c r="M508" s="149">
        <v>0</v>
      </c>
      <c r="N508" s="149">
        <v>0</v>
      </c>
      <c r="O508" s="150">
        <v>1</v>
      </c>
      <c r="P508" s="151" t="s">
        <v>511</v>
      </c>
      <c r="Q508" s="154">
        <v>22750000</v>
      </c>
      <c r="R508" s="61">
        <v>0</v>
      </c>
      <c r="S508" s="62">
        <f>R508/Q508</f>
        <v>0</v>
      </c>
      <c r="T508" s="122">
        <v>41640</v>
      </c>
      <c r="U508" s="210" t="s">
        <v>171</v>
      </c>
    </row>
    <row r="509" spans="1:21" ht="27">
      <c r="A509" s="158" t="s">
        <v>519</v>
      </c>
      <c r="B509" s="147"/>
      <c r="C509" s="148">
        <v>1</v>
      </c>
      <c r="D509" s="149">
        <v>0</v>
      </c>
      <c r="E509" s="149">
        <v>0</v>
      </c>
      <c r="F509" s="149">
        <v>0</v>
      </c>
      <c r="G509" s="149">
        <v>0</v>
      </c>
      <c r="H509" s="149">
        <v>0</v>
      </c>
      <c r="I509" s="149">
        <v>0</v>
      </c>
      <c r="J509" s="149">
        <v>0</v>
      </c>
      <c r="K509" s="149">
        <v>0</v>
      </c>
      <c r="L509" s="149">
        <v>0</v>
      </c>
      <c r="M509" s="149">
        <v>0</v>
      </c>
      <c r="N509" s="149">
        <v>0</v>
      </c>
      <c r="O509" s="150">
        <v>1</v>
      </c>
      <c r="P509" s="151" t="s">
        <v>511</v>
      </c>
      <c r="Q509" s="154">
        <v>35000000</v>
      </c>
      <c r="R509" s="61">
        <v>0</v>
      </c>
      <c r="S509" s="62">
        <f>R509/Q509</f>
        <v>0</v>
      </c>
      <c r="T509" s="122">
        <v>41640</v>
      </c>
      <c r="U509" s="210" t="s">
        <v>171</v>
      </c>
    </row>
    <row r="510" spans="1:21" ht="14.25">
      <c r="A510" s="380" t="s">
        <v>520</v>
      </c>
      <c r="B510" s="381"/>
      <c r="C510" s="381"/>
      <c r="D510" s="381"/>
      <c r="E510" s="381"/>
      <c r="F510" s="381"/>
      <c r="G510" s="381"/>
      <c r="H510" s="381"/>
      <c r="I510" s="381"/>
      <c r="J510" s="381"/>
      <c r="K510" s="381"/>
      <c r="L510" s="381"/>
      <c r="M510" s="381"/>
      <c r="N510" s="381"/>
      <c r="O510" s="381"/>
      <c r="P510" s="381"/>
      <c r="Q510" s="129">
        <f>SUM(Q504:Q509)</f>
        <v>200000000</v>
      </c>
      <c r="R510" s="129">
        <f>R482+R484+R485+R487+R496+R497+R499+R500+R503+R504+R505+R507+R508</f>
        <v>0</v>
      </c>
      <c r="S510" s="6">
        <f>R510/Q510</f>
        <v>0</v>
      </c>
      <c r="T510" s="130"/>
      <c r="U510" s="211"/>
    </row>
    <row r="511" spans="1:21" ht="15.75">
      <c r="A511" s="385" t="s">
        <v>521</v>
      </c>
      <c r="B511" s="386"/>
      <c r="C511" s="386"/>
      <c r="D511" s="386"/>
      <c r="E511" s="386"/>
      <c r="F511" s="386"/>
      <c r="G511" s="386"/>
      <c r="H511" s="386"/>
      <c r="I511" s="386"/>
      <c r="J511" s="386"/>
      <c r="K511" s="386"/>
      <c r="L511" s="386"/>
      <c r="M511" s="386"/>
      <c r="N511" s="386"/>
      <c r="O511" s="386"/>
      <c r="P511" s="386"/>
      <c r="Q511" s="386"/>
      <c r="R511" s="386"/>
      <c r="S511" s="386"/>
      <c r="T511" s="386"/>
      <c r="U511" s="387"/>
    </row>
    <row r="512" spans="1:21" ht="94.5">
      <c r="A512" s="159" t="s">
        <v>522</v>
      </c>
      <c r="B512" s="147"/>
      <c r="C512" s="148">
        <v>2</v>
      </c>
      <c r="D512" s="149">
        <v>0</v>
      </c>
      <c r="E512" s="149">
        <v>0</v>
      </c>
      <c r="F512" s="149">
        <v>0</v>
      </c>
      <c r="G512" s="149">
        <v>0</v>
      </c>
      <c r="H512" s="149">
        <v>0</v>
      </c>
      <c r="I512" s="149">
        <v>0</v>
      </c>
      <c r="J512" s="149">
        <v>0</v>
      </c>
      <c r="K512" s="149">
        <v>1</v>
      </c>
      <c r="L512" s="149">
        <v>0</v>
      </c>
      <c r="M512" s="149">
        <v>0</v>
      </c>
      <c r="N512" s="149">
        <v>1</v>
      </c>
      <c r="O512" s="149">
        <v>0</v>
      </c>
      <c r="P512" s="151" t="s">
        <v>511</v>
      </c>
      <c r="Q512" s="154">
        <v>8000000</v>
      </c>
      <c r="R512" s="61">
        <v>0</v>
      </c>
      <c r="S512" s="62">
        <f>R512/Q512</f>
        <v>0</v>
      </c>
      <c r="T512" s="122">
        <v>41647</v>
      </c>
      <c r="U512" s="210" t="s">
        <v>163</v>
      </c>
    </row>
    <row r="513" spans="1:21" ht="46.5">
      <c r="A513" s="146" t="s">
        <v>523</v>
      </c>
      <c r="B513" s="147"/>
      <c r="C513" s="155" t="s">
        <v>352</v>
      </c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51" t="s">
        <v>511</v>
      </c>
      <c r="Q513" s="388">
        <v>20000000</v>
      </c>
      <c r="R513" s="389">
        <v>0</v>
      </c>
      <c r="S513" s="390">
        <v>0</v>
      </c>
      <c r="T513" s="122">
        <v>41640</v>
      </c>
      <c r="U513" s="210" t="s">
        <v>171</v>
      </c>
    </row>
    <row r="514" spans="1:21" ht="46.5">
      <c r="A514" s="146" t="s">
        <v>524</v>
      </c>
      <c r="B514" s="147"/>
      <c r="C514" s="155" t="s">
        <v>352</v>
      </c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51" t="s">
        <v>511</v>
      </c>
      <c r="Q514" s="388"/>
      <c r="R514" s="389"/>
      <c r="S514" s="390"/>
      <c r="T514" s="122">
        <v>41640</v>
      </c>
      <c r="U514" s="210" t="s">
        <v>171</v>
      </c>
    </row>
    <row r="515" spans="1:21" ht="46.5">
      <c r="A515" s="146" t="s">
        <v>525</v>
      </c>
      <c r="B515" s="147"/>
      <c r="C515" s="155" t="s">
        <v>352</v>
      </c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51" t="s">
        <v>511</v>
      </c>
      <c r="Q515" s="388"/>
      <c r="R515" s="389"/>
      <c r="S515" s="390"/>
      <c r="T515" s="122">
        <v>41640</v>
      </c>
      <c r="U515" s="210" t="s">
        <v>171</v>
      </c>
    </row>
    <row r="516" spans="1:21" ht="46.5">
      <c r="A516" s="160" t="s">
        <v>526</v>
      </c>
      <c r="B516" s="147"/>
      <c r="C516" s="155" t="s">
        <v>352</v>
      </c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51" t="s">
        <v>511</v>
      </c>
      <c r="Q516" s="388"/>
      <c r="R516" s="389"/>
      <c r="S516" s="390"/>
      <c r="T516" s="122">
        <v>41640</v>
      </c>
      <c r="U516" s="210" t="s">
        <v>171</v>
      </c>
    </row>
    <row r="517" spans="1:21" ht="46.5">
      <c r="A517" s="160" t="s">
        <v>527</v>
      </c>
      <c r="B517" s="147"/>
      <c r="C517" s="155" t="s">
        <v>352</v>
      </c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51" t="s">
        <v>511</v>
      </c>
      <c r="Q517" s="388"/>
      <c r="R517" s="389"/>
      <c r="S517" s="390"/>
      <c r="T517" s="122">
        <v>41640</v>
      </c>
      <c r="U517" s="210" t="s">
        <v>171</v>
      </c>
    </row>
    <row r="518" spans="1:21" ht="46.5">
      <c r="A518" s="160" t="s">
        <v>528</v>
      </c>
      <c r="B518" s="147"/>
      <c r="C518" s="155" t="s">
        <v>352</v>
      </c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51" t="s">
        <v>511</v>
      </c>
      <c r="Q518" s="388"/>
      <c r="R518" s="389"/>
      <c r="S518" s="390"/>
      <c r="T518" s="122">
        <v>41640</v>
      </c>
      <c r="U518" s="210" t="s">
        <v>171</v>
      </c>
    </row>
    <row r="519" spans="1:21" ht="46.5">
      <c r="A519" s="160" t="s">
        <v>529</v>
      </c>
      <c r="B519" s="147"/>
      <c r="C519" s="155" t="s">
        <v>352</v>
      </c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51" t="s">
        <v>511</v>
      </c>
      <c r="Q519" s="388"/>
      <c r="R519" s="389"/>
      <c r="S519" s="390"/>
      <c r="T519" s="122">
        <v>41640</v>
      </c>
      <c r="U519" s="210" t="s">
        <v>171</v>
      </c>
    </row>
    <row r="520" spans="1:21" ht="27">
      <c r="A520" s="146" t="s">
        <v>530</v>
      </c>
      <c r="B520" s="147"/>
      <c r="C520" s="148">
        <v>20000</v>
      </c>
      <c r="D520" s="149">
        <v>0</v>
      </c>
      <c r="E520" s="149">
        <v>0</v>
      </c>
      <c r="F520" s="149">
        <v>0</v>
      </c>
      <c r="G520" s="149">
        <v>0</v>
      </c>
      <c r="H520" s="149">
        <v>0</v>
      </c>
      <c r="I520" s="149">
        <v>0</v>
      </c>
      <c r="J520" s="149">
        <v>0</v>
      </c>
      <c r="K520" s="149">
        <v>0</v>
      </c>
      <c r="L520" s="149">
        <v>0</v>
      </c>
      <c r="M520" s="149">
        <v>0</v>
      </c>
      <c r="N520" s="149">
        <v>0</v>
      </c>
      <c r="O520" s="149">
        <v>20000</v>
      </c>
      <c r="P520" s="151" t="s">
        <v>511</v>
      </c>
      <c r="Q520" s="388"/>
      <c r="R520" s="389"/>
      <c r="S520" s="390"/>
      <c r="T520" s="122">
        <v>41640</v>
      </c>
      <c r="U520" s="210" t="s">
        <v>163</v>
      </c>
    </row>
    <row r="521" spans="1:21" ht="30.75">
      <c r="A521" s="146" t="s">
        <v>531</v>
      </c>
      <c r="B521" s="147"/>
      <c r="C521" s="148">
        <v>2000</v>
      </c>
      <c r="D521" s="149">
        <v>0</v>
      </c>
      <c r="E521" s="149">
        <v>0</v>
      </c>
      <c r="F521" s="149">
        <v>0</v>
      </c>
      <c r="G521" s="149">
        <v>2000</v>
      </c>
      <c r="H521" s="149">
        <v>0</v>
      </c>
      <c r="I521" s="149">
        <v>0</v>
      </c>
      <c r="J521" s="149">
        <v>0</v>
      </c>
      <c r="K521" s="149">
        <v>0</v>
      </c>
      <c r="L521" s="149">
        <v>0</v>
      </c>
      <c r="M521" s="149">
        <v>0</v>
      </c>
      <c r="N521" s="149">
        <v>0</v>
      </c>
      <c r="O521" s="149">
        <v>0</v>
      </c>
      <c r="P521" s="151" t="s">
        <v>511</v>
      </c>
      <c r="Q521" s="388"/>
      <c r="R521" s="389"/>
      <c r="S521" s="390"/>
      <c r="T521" s="122">
        <v>41640</v>
      </c>
      <c r="U521" s="210" t="s">
        <v>275</v>
      </c>
    </row>
    <row r="522" spans="1:21" ht="27">
      <c r="A522" s="146" t="s">
        <v>532</v>
      </c>
      <c r="B522" s="147"/>
      <c r="C522" s="148">
        <v>4</v>
      </c>
      <c r="D522" s="149">
        <v>0</v>
      </c>
      <c r="E522" s="149">
        <v>0</v>
      </c>
      <c r="F522" s="149">
        <v>0</v>
      </c>
      <c r="G522" s="149">
        <v>0</v>
      </c>
      <c r="H522" s="149">
        <v>0</v>
      </c>
      <c r="I522" s="149">
        <v>0</v>
      </c>
      <c r="J522" s="149">
        <v>4</v>
      </c>
      <c r="K522" s="149">
        <v>0</v>
      </c>
      <c r="L522" s="149">
        <v>0</v>
      </c>
      <c r="M522" s="149">
        <v>0</v>
      </c>
      <c r="N522" s="149">
        <v>0</v>
      </c>
      <c r="O522" s="149">
        <v>0</v>
      </c>
      <c r="P522" s="151" t="s">
        <v>511</v>
      </c>
      <c r="Q522" s="388"/>
      <c r="R522" s="389"/>
      <c r="S522" s="390"/>
      <c r="T522" s="122">
        <v>41640</v>
      </c>
      <c r="U522" s="210" t="s">
        <v>176</v>
      </c>
    </row>
    <row r="523" spans="1:21" ht="27">
      <c r="A523" s="146" t="s">
        <v>533</v>
      </c>
      <c r="B523" s="161"/>
      <c r="C523" s="148">
        <v>30000</v>
      </c>
      <c r="D523" s="149">
        <v>0</v>
      </c>
      <c r="E523" s="149">
        <v>0</v>
      </c>
      <c r="F523" s="149">
        <v>0</v>
      </c>
      <c r="G523" s="149">
        <v>0</v>
      </c>
      <c r="H523" s="149">
        <v>0</v>
      </c>
      <c r="I523" s="149">
        <v>0</v>
      </c>
      <c r="J523" s="149">
        <v>0</v>
      </c>
      <c r="K523" s="149">
        <v>0</v>
      </c>
      <c r="L523" s="149">
        <v>0</v>
      </c>
      <c r="M523" s="149">
        <v>0</v>
      </c>
      <c r="N523" s="149">
        <v>0</v>
      </c>
      <c r="O523" s="149">
        <v>30000</v>
      </c>
      <c r="P523" s="151" t="s">
        <v>511</v>
      </c>
      <c r="Q523" s="388"/>
      <c r="R523" s="389"/>
      <c r="S523" s="390"/>
      <c r="T523" s="122">
        <v>41640</v>
      </c>
      <c r="U523" s="210" t="s">
        <v>171</v>
      </c>
    </row>
    <row r="524" spans="1:21" ht="54.75">
      <c r="A524" s="162" t="s">
        <v>534</v>
      </c>
      <c r="B524" s="161"/>
      <c r="C524" s="148">
        <v>1</v>
      </c>
      <c r="D524" s="149">
        <v>0</v>
      </c>
      <c r="E524" s="149">
        <v>0</v>
      </c>
      <c r="F524" s="149">
        <v>1</v>
      </c>
      <c r="G524" s="149">
        <v>0</v>
      </c>
      <c r="H524" s="149">
        <v>0</v>
      </c>
      <c r="I524" s="149">
        <v>0</v>
      </c>
      <c r="J524" s="149">
        <v>0</v>
      </c>
      <c r="K524" s="149">
        <v>0</v>
      </c>
      <c r="L524" s="149">
        <v>0</v>
      </c>
      <c r="M524" s="149">
        <v>0</v>
      </c>
      <c r="N524" s="149">
        <v>0</v>
      </c>
      <c r="O524" s="149">
        <v>0</v>
      </c>
      <c r="P524" s="151" t="s">
        <v>535</v>
      </c>
      <c r="Q524" s="154">
        <v>20000000</v>
      </c>
      <c r="R524" s="61">
        <v>0</v>
      </c>
      <c r="S524" s="62">
        <f>R524/Q524</f>
        <v>0</v>
      </c>
      <c r="T524" s="122">
        <v>41640</v>
      </c>
      <c r="U524" s="210" t="s">
        <v>171</v>
      </c>
    </row>
    <row r="525" spans="1:21" ht="27">
      <c r="A525" s="162" t="s">
        <v>536</v>
      </c>
      <c r="B525" s="161"/>
      <c r="C525" s="148">
        <v>1</v>
      </c>
      <c r="D525" s="149">
        <v>0</v>
      </c>
      <c r="E525" s="149">
        <v>0</v>
      </c>
      <c r="F525" s="149">
        <v>0</v>
      </c>
      <c r="G525" s="149">
        <v>0</v>
      </c>
      <c r="H525" s="149">
        <v>0</v>
      </c>
      <c r="I525" s="149">
        <v>0</v>
      </c>
      <c r="J525" s="149">
        <v>0</v>
      </c>
      <c r="K525" s="149">
        <v>0</v>
      </c>
      <c r="L525" s="149">
        <v>0</v>
      </c>
      <c r="M525" s="149">
        <v>0</v>
      </c>
      <c r="N525" s="149">
        <v>0</v>
      </c>
      <c r="O525" s="149">
        <v>1</v>
      </c>
      <c r="P525" s="151" t="s">
        <v>511</v>
      </c>
      <c r="Q525" s="154">
        <v>25000000</v>
      </c>
      <c r="R525" s="61">
        <v>0</v>
      </c>
      <c r="S525" s="62">
        <v>0</v>
      </c>
      <c r="T525" s="122">
        <v>41640</v>
      </c>
      <c r="U525" s="210" t="s">
        <v>171</v>
      </c>
    </row>
    <row r="526" spans="1:21" ht="30.75">
      <c r="A526" s="162" t="s">
        <v>537</v>
      </c>
      <c r="B526" s="161"/>
      <c r="C526" s="148">
        <v>5</v>
      </c>
      <c r="D526" s="149">
        <v>5</v>
      </c>
      <c r="E526" s="149">
        <v>0</v>
      </c>
      <c r="F526" s="149">
        <v>0</v>
      </c>
      <c r="G526" s="149">
        <v>0</v>
      </c>
      <c r="H526" s="149">
        <v>0</v>
      </c>
      <c r="I526" s="149">
        <v>0</v>
      </c>
      <c r="J526" s="149">
        <v>0</v>
      </c>
      <c r="K526" s="149">
        <v>0</v>
      </c>
      <c r="L526" s="149">
        <v>0</v>
      </c>
      <c r="M526" s="149">
        <v>0</v>
      </c>
      <c r="N526" s="149">
        <v>0</v>
      </c>
      <c r="O526" s="149">
        <v>0</v>
      </c>
      <c r="P526" s="151" t="s">
        <v>511</v>
      </c>
      <c r="Q526" s="154">
        <v>185767821</v>
      </c>
      <c r="R526" s="61">
        <v>0</v>
      </c>
      <c r="S526" s="62">
        <v>0</v>
      </c>
      <c r="T526" s="122">
        <v>41640</v>
      </c>
      <c r="U526" s="210" t="s">
        <v>171</v>
      </c>
    </row>
    <row r="527" spans="1:21" ht="54.75">
      <c r="A527" s="162" t="s">
        <v>538</v>
      </c>
      <c r="B527" s="161"/>
      <c r="C527" s="148">
        <v>6</v>
      </c>
      <c r="D527" s="149">
        <v>0</v>
      </c>
      <c r="E527" s="149">
        <v>1</v>
      </c>
      <c r="F527" s="149">
        <v>0</v>
      </c>
      <c r="G527" s="149">
        <v>1</v>
      </c>
      <c r="H527" s="149">
        <v>0</v>
      </c>
      <c r="I527" s="149">
        <v>1</v>
      </c>
      <c r="J527" s="149">
        <v>0</v>
      </c>
      <c r="K527" s="149">
        <v>1</v>
      </c>
      <c r="L527" s="149">
        <v>0</v>
      </c>
      <c r="M527" s="149">
        <v>1</v>
      </c>
      <c r="N527" s="149">
        <v>0</v>
      </c>
      <c r="O527" s="149">
        <v>1</v>
      </c>
      <c r="P527" s="151" t="s">
        <v>535</v>
      </c>
      <c r="Q527" s="154">
        <v>0</v>
      </c>
      <c r="R527" s="61">
        <v>0</v>
      </c>
      <c r="S527" s="62" t="e">
        <f>R527/Q527</f>
        <v>#DIV/0!</v>
      </c>
      <c r="T527" s="122">
        <v>41640</v>
      </c>
      <c r="U527" s="210" t="s">
        <v>171</v>
      </c>
    </row>
    <row r="528" spans="1:21" ht="14.25">
      <c r="A528" s="380" t="s">
        <v>539</v>
      </c>
      <c r="B528" s="381"/>
      <c r="C528" s="381"/>
      <c r="D528" s="381"/>
      <c r="E528" s="381"/>
      <c r="F528" s="381"/>
      <c r="G528" s="381"/>
      <c r="H528" s="381"/>
      <c r="I528" s="381"/>
      <c r="J528" s="381"/>
      <c r="K528" s="381"/>
      <c r="L528" s="381"/>
      <c r="M528" s="381"/>
      <c r="N528" s="381"/>
      <c r="O528" s="381"/>
      <c r="P528" s="381"/>
      <c r="Q528" s="129">
        <f>SUM(Q512:Q527)</f>
        <v>258767821</v>
      </c>
      <c r="R528" s="129" t="e">
        <f>R502+R503+R504+R506+R512+R513+R515+#REF!+R518+R519+R520+R522+R523</f>
        <v>#REF!</v>
      </c>
      <c r="S528" s="6" t="e">
        <f>R528/Q528</f>
        <v>#REF!</v>
      </c>
      <c r="T528" s="130"/>
      <c r="U528" s="211"/>
    </row>
    <row r="529" spans="1:21" ht="20.25">
      <c r="A529" s="357" t="s">
        <v>540</v>
      </c>
      <c r="B529" s="358"/>
      <c r="C529" s="358"/>
      <c r="D529" s="358"/>
      <c r="E529" s="358"/>
      <c r="F529" s="358"/>
      <c r="G529" s="358"/>
      <c r="H529" s="358"/>
      <c r="I529" s="358"/>
      <c r="J529" s="358"/>
      <c r="K529" s="358"/>
      <c r="L529" s="358"/>
      <c r="M529" s="358"/>
      <c r="N529" s="358"/>
      <c r="O529" s="358"/>
      <c r="P529" s="358"/>
      <c r="Q529" s="163">
        <f>Q502+Q510+Q528</f>
        <v>708767821</v>
      </c>
      <c r="R529" s="163">
        <f>SUM(R500:R524)</f>
        <v>0</v>
      </c>
      <c r="S529" s="106">
        <f>R529/Q529</f>
        <v>0</v>
      </c>
      <c r="T529" s="164"/>
      <c r="U529" s="214"/>
    </row>
    <row r="530" spans="1:21" ht="15">
      <c r="A530" s="365" t="s">
        <v>541</v>
      </c>
      <c r="B530" s="366"/>
      <c r="C530" s="366"/>
      <c r="D530" s="366"/>
      <c r="E530" s="366"/>
      <c r="F530" s="366"/>
      <c r="G530" s="366"/>
      <c r="H530" s="366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  <c r="S530" s="366"/>
      <c r="T530" s="366"/>
      <c r="U530" s="367"/>
    </row>
    <row r="531" spans="1:21" ht="15" customHeight="1">
      <c r="A531" s="368" t="s">
        <v>4</v>
      </c>
      <c r="B531" s="369" t="s">
        <v>5</v>
      </c>
      <c r="C531" s="369" t="s">
        <v>6</v>
      </c>
      <c r="D531" s="369" t="s">
        <v>7</v>
      </c>
      <c r="E531" s="369"/>
      <c r="F531" s="369"/>
      <c r="G531" s="369"/>
      <c r="H531" s="369"/>
      <c r="I531" s="369"/>
      <c r="J531" s="369"/>
      <c r="K531" s="369"/>
      <c r="L531" s="369"/>
      <c r="M531" s="369"/>
      <c r="N531" s="369"/>
      <c r="O531" s="369"/>
      <c r="P531" s="369" t="s">
        <v>8</v>
      </c>
      <c r="Q531" s="360" t="s">
        <v>9</v>
      </c>
      <c r="R531" s="360" t="s">
        <v>10</v>
      </c>
      <c r="S531" s="360" t="s">
        <v>11</v>
      </c>
      <c r="T531" s="360" t="s">
        <v>12</v>
      </c>
      <c r="U531" s="361" t="s">
        <v>13</v>
      </c>
    </row>
    <row r="532" spans="1:21" ht="14.25">
      <c r="A532" s="368"/>
      <c r="B532" s="369"/>
      <c r="C532" s="369"/>
      <c r="D532" s="52" t="s">
        <v>15</v>
      </c>
      <c r="E532" s="52" t="s">
        <v>16</v>
      </c>
      <c r="F532" s="52" t="s">
        <v>17</v>
      </c>
      <c r="G532" s="52" t="s">
        <v>18</v>
      </c>
      <c r="H532" s="52" t="s">
        <v>19</v>
      </c>
      <c r="I532" s="52" t="s">
        <v>20</v>
      </c>
      <c r="J532" s="52" t="s">
        <v>21</v>
      </c>
      <c r="K532" s="52" t="s">
        <v>22</v>
      </c>
      <c r="L532" s="52" t="s">
        <v>23</v>
      </c>
      <c r="M532" s="52" t="s">
        <v>24</v>
      </c>
      <c r="N532" s="52" t="s">
        <v>25</v>
      </c>
      <c r="O532" s="53" t="s">
        <v>26</v>
      </c>
      <c r="P532" s="369"/>
      <c r="Q532" s="360"/>
      <c r="R532" s="360"/>
      <c r="S532" s="360"/>
      <c r="T532" s="360"/>
      <c r="U532" s="361"/>
    </row>
    <row r="533" spans="1:21" ht="14.25">
      <c r="A533" s="165" t="s">
        <v>542</v>
      </c>
      <c r="B533" s="22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7"/>
      <c r="R533" s="167"/>
      <c r="S533" s="167"/>
      <c r="T533" s="166"/>
      <c r="U533" s="168"/>
    </row>
    <row r="534" spans="1:21" ht="41.25">
      <c r="A534" s="32" t="s">
        <v>543</v>
      </c>
      <c r="B534" s="33"/>
      <c r="C534" s="11">
        <v>14</v>
      </c>
      <c r="D534" s="11">
        <v>1</v>
      </c>
      <c r="E534" s="11">
        <v>3</v>
      </c>
      <c r="F534" s="11">
        <v>1</v>
      </c>
      <c r="G534" s="11">
        <v>1</v>
      </c>
      <c r="H534" s="11">
        <v>1</v>
      </c>
      <c r="I534" s="11">
        <v>1</v>
      </c>
      <c r="J534" s="11">
        <v>1</v>
      </c>
      <c r="K534" s="11">
        <v>1</v>
      </c>
      <c r="L534" s="11">
        <v>1</v>
      </c>
      <c r="M534" s="11">
        <v>1</v>
      </c>
      <c r="N534" s="11">
        <v>1</v>
      </c>
      <c r="O534" s="11">
        <v>1</v>
      </c>
      <c r="P534" s="33" t="s">
        <v>544</v>
      </c>
      <c r="Q534" s="169">
        <v>0</v>
      </c>
      <c r="R534" s="61">
        <v>0</v>
      </c>
      <c r="S534" s="62" t="e">
        <f>R534/Q534</f>
        <v>#DIV/0!</v>
      </c>
      <c r="T534" s="80">
        <v>41640</v>
      </c>
      <c r="U534" s="207" t="s">
        <v>171</v>
      </c>
    </row>
    <row r="535" spans="1:21" ht="65.25" customHeight="1">
      <c r="A535" s="32" t="s">
        <v>545</v>
      </c>
      <c r="B535" s="33"/>
      <c r="C535" s="170" t="s">
        <v>107</v>
      </c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33" t="s">
        <v>544</v>
      </c>
      <c r="Q535" s="169">
        <v>0</v>
      </c>
      <c r="R535" s="61">
        <v>0</v>
      </c>
      <c r="S535" s="62" t="e">
        <f>R535/Q535</f>
        <v>#DIV/0!</v>
      </c>
      <c r="T535" s="80">
        <v>41640</v>
      </c>
      <c r="U535" s="207" t="s">
        <v>171</v>
      </c>
    </row>
    <row r="536" spans="1:21" ht="14.25">
      <c r="A536" s="377" t="s">
        <v>546</v>
      </c>
      <c r="B536" s="378"/>
      <c r="C536" s="378"/>
      <c r="D536" s="378"/>
      <c r="E536" s="378"/>
      <c r="F536" s="378"/>
      <c r="G536" s="378"/>
      <c r="H536" s="378"/>
      <c r="I536" s="378"/>
      <c r="J536" s="378"/>
      <c r="K536" s="378"/>
      <c r="L536" s="378"/>
      <c r="M536" s="378"/>
      <c r="N536" s="378"/>
      <c r="O536" s="378"/>
      <c r="P536" s="378"/>
      <c r="Q536" s="378"/>
      <c r="R536" s="378"/>
      <c r="S536" s="378"/>
      <c r="T536" s="378"/>
      <c r="U536" s="379"/>
    </row>
    <row r="537" spans="1:21" ht="54.75">
      <c r="A537" s="32" t="s">
        <v>547</v>
      </c>
      <c r="B537" s="33"/>
      <c r="C537" s="170" t="s">
        <v>107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33" t="s">
        <v>544</v>
      </c>
      <c r="Q537" s="169">
        <v>0</v>
      </c>
      <c r="R537" s="61">
        <v>0</v>
      </c>
      <c r="S537" s="62" t="e">
        <f>R537/Q537</f>
        <v>#DIV/0!</v>
      </c>
      <c r="T537" s="80">
        <v>41640</v>
      </c>
      <c r="U537" s="207" t="s">
        <v>171</v>
      </c>
    </row>
    <row r="538" spans="1:21" ht="41.25">
      <c r="A538" s="32" t="s">
        <v>548</v>
      </c>
      <c r="B538" s="33"/>
      <c r="C538" s="170" t="s">
        <v>107</v>
      </c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33" t="s">
        <v>544</v>
      </c>
      <c r="Q538" s="169">
        <v>0</v>
      </c>
      <c r="R538" s="61">
        <v>0</v>
      </c>
      <c r="S538" s="62" t="e">
        <f>R538/Q538</f>
        <v>#DIV/0!</v>
      </c>
      <c r="T538" s="80">
        <v>41640</v>
      </c>
      <c r="U538" s="207" t="s">
        <v>171</v>
      </c>
    </row>
    <row r="539" spans="1:21" ht="41.25">
      <c r="A539" s="32" t="s">
        <v>549</v>
      </c>
      <c r="B539" s="33"/>
      <c r="C539" s="170" t="s">
        <v>107</v>
      </c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33" t="s">
        <v>544</v>
      </c>
      <c r="Q539" s="171">
        <v>0</v>
      </c>
      <c r="R539" s="61">
        <v>0</v>
      </c>
      <c r="S539" s="62" t="e">
        <f>R539/Q539</f>
        <v>#DIV/0!</v>
      </c>
      <c r="T539" s="80">
        <v>41640</v>
      </c>
      <c r="U539" s="207" t="s">
        <v>171</v>
      </c>
    </row>
    <row r="540" spans="1:21" ht="15">
      <c r="A540" s="370" t="s">
        <v>550</v>
      </c>
      <c r="B540" s="371"/>
      <c r="C540" s="371"/>
      <c r="D540" s="371"/>
      <c r="E540" s="371"/>
      <c r="F540" s="371"/>
      <c r="G540" s="371"/>
      <c r="H540" s="371"/>
      <c r="I540" s="371"/>
      <c r="J540" s="371"/>
      <c r="K540" s="371"/>
      <c r="L540" s="371"/>
      <c r="M540" s="371"/>
      <c r="N540" s="371"/>
      <c r="O540" s="371"/>
      <c r="P540" s="371"/>
      <c r="Q540" s="371"/>
      <c r="R540" s="371"/>
      <c r="S540" s="371"/>
      <c r="T540" s="371"/>
      <c r="U540" s="372"/>
    </row>
    <row r="541" spans="1:21" ht="27">
      <c r="A541" s="32" t="s">
        <v>551</v>
      </c>
      <c r="B541" s="33"/>
      <c r="C541" s="170" t="s">
        <v>107</v>
      </c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33" t="s">
        <v>544</v>
      </c>
      <c r="Q541" s="169">
        <v>0</v>
      </c>
      <c r="R541" s="61">
        <v>0</v>
      </c>
      <c r="S541" s="62" t="e">
        <f>R541/Q541</f>
        <v>#DIV/0!</v>
      </c>
      <c r="T541" s="80">
        <v>41640</v>
      </c>
      <c r="U541" s="207" t="s">
        <v>171</v>
      </c>
    </row>
    <row r="542" spans="1:21" ht="27">
      <c r="A542" s="32" t="s">
        <v>552</v>
      </c>
      <c r="B542" s="116"/>
      <c r="C542" s="170" t="s">
        <v>107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33" t="s">
        <v>544</v>
      </c>
      <c r="Q542" s="171">
        <v>0</v>
      </c>
      <c r="R542" s="61">
        <v>0</v>
      </c>
      <c r="S542" s="62" t="e">
        <f>R542/Q542</f>
        <v>#DIV/0!</v>
      </c>
      <c r="T542" s="80">
        <v>41640</v>
      </c>
      <c r="U542" s="207" t="s">
        <v>171</v>
      </c>
    </row>
    <row r="543" spans="1:21" ht="27">
      <c r="A543" s="32" t="s">
        <v>553</v>
      </c>
      <c r="B543" s="33"/>
      <c r="C543" s="170" t="s">
        <v>107</v>
      </c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33" t="s">
        <v>544</v>
      </c>
      <c r="Q543" s="169">
        <v>0</v>
      </c>
      <c r="R543" s="61">
        <v>0</v>
      </c>
      <c r="S543" s="62" t="e">
        <f>R543/Q543</f>
        <v>#DIV/0!</v>
      </c>
      <c r="T543" s="80">
        <v>41640</v>
      </c>
      <c r="U543" s="207" t="s">
        <v>171</v>
      </c>
    </row>
    <row r="544" spans="1:21" ht="15">
      <c r="A544" s="377" t="s">
        <v>554</v>
      </c>
      <c r="B544" s="378"/>
      <c r="C544" s="378"/>
      <c r="D544" s="378"/>
      <c r="E544" s="378"/>
      <c r="F544" s="378"/>
      <c r="G544" s="378"/>
      <c r="H544" s="378"/>
      <c r="I544" s="378"/>
      <c r="J544" s="378"/>
      <c r="K544" s="378"/>
      <c r="L544" s="378"/>
      <c r="M544" s="378"/>
      <c r="N544" s="378"/>
      <c r="O544" s="378"/>
      <c r="P544" s="378"/>
      <c r="Q544" s="378"/>
      <c r="R544" s="378"/>
      <c r="S544" s="378"/>
      <c r="T544" s="378"/>
      <c r="U544" s="379"/>
    </row>
    <row r="545" spans="1:21" ht="57.75" customHeight="1">
      <c r="A545" s="32" t="s">
        <v>555</v>
      </c>
      <c r="B545" s="33"/>
      <c r="C545" s="52" t="s">
        <v>107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7</v>
      </c>
      <c r="O545" s="53">
        <v>6</v>
      </c>
      <c r="P545" s="33" t="s">
        <v>544</v>
      </c>
      <c r="Q545" s="171">
        <v>0</v>
      </c>
      <c r="R545" s="61">
        <v>0</v>
      </c>
      <c r="S545" s="62" t="e">
        <f>R545/Q545</f>
        <v>#DIV/0!</v>
      </c>
      <c r="T545" s="80">
        <v>41579</v>
      </c>
      <c r="U545" s="207" t="s">
        <v>171</v>
      </c>
    </row>
    <row r="546" spans="1:21" ht="14.25">
      <c r="A546" s="377" t="s">
        <v>556</v>
      </c>
      <c r="B546" s="378"/>
      <c r="C546" s="378"/>
      <c r="D546" s="378"/>
      <c r="E546" s="378"/>
      <c r="F546" s="378"/>
      <c r="G546" s="378"/>
      <c r="H546" s="378"/>
      <c r="I546" s="378"/>
      <c r="J546" s="378"/>
      <c r="K546" s="378"/>
      <c r="L546" s="378"/>
      <c r="M546" s="378"/>
      <c r="N546" s="378"/>
      <c r="O546" s="378"/>
      <c r="P546" s="378"/>
      <c r="Q546" s="378"/>
      <c r="R546" s="378"/>
      <c r="S546" s="378"/>
      <c r="T546" s="378"/>
      <c r="U546" s="379"/>
    </row>
    <row r="547" spans="1:21" ht="51.75" customHeight="1">
      <c r="A547" s="32" t="s">
        <v>557</v>
      </c>
      <c r="B547" s="33"/>
      <c r="C547" s="11">
        <v>1</v>
      </c>
      <c r="D547" s="11">
        <v>1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33" t="s">
        <v>544</v>
      </c>
      <c r="Q547" s="171">
        <v>0</v>
      </c>
      <c r="R547" s="61">
        <v>0</v>
      </c>
      <c r="S547" s="62" t="e">
        <f aca="true" t="shared" si="8" ref="S547:S564">R547/Q547</f>
        <v>#DIV/0!</v>
      </c>
      <c r="T547" s="80">
        <v>41275</v>
      </c>
      <c r="U547" s="207" t="s">
        <v>488</v>
      </c>
    </row>
    <row r="548" spans="1:21" ht="51.75" customHeight="1">
      <c r="A548" s="32" t="s">
        <v>558</v>
      </c>
      <c r="B548" s="33"/>
      <c r="C548" s="11">
        <v>1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1</v>
      </c>
      <c r="M548" s="11">
        <v>0</v>
      </c>
      <c r="N548" s="11">
        <v>0</v>
      </c>
      <c r="O548" s="53">
        <v>0</v>
      </c>
      <c r="P548" s="33" t="s">
        <v>544</v>
      </c>
      <c r="Q548" s="171">
        <v>0</v>
      </c>
      <c r="R548" s="61">
        <v>0</v>
      </c>
      <c r="S548" s="62" t="e">
        <f t="shared" si="8"/>
        <v>#DIV/0!</v>
      </c>
      <c r="T548" s="80">
        <v>41275</v>
      </c>
      <c r="U548" s="207" t="s">
        <v>239</v>
      </c>
    </row>
    <row r="549" spans="1:21" ht="27">
      <c r="A549" s="32" t="s">
        <v>559</v>
      </c>
      <c r="B549" s="33"/>
      <c r="C549" s="11">
        <v>11</v>
      </c>
      <c r="D549" s="11">
        <v>0</v>
      </c>
      <c r="E549" s="11">
        <v>1</v>
      </c>
      <c r="F549" s="11">
        <v>1</v>
      </c>
      <c r="G549" s="11">
        <v>1</v>
      </c>
      <c r="H549" s="11">
        <v>1</v>
      </c>
      <c r="I549" s="11">
        <v>1</v>
      </c>
      <c r="J549" s="11">
        <v>1</v>
      </c>
      <c r="K549" s="11">
        <v>1</v>
      </c>
      <c r="L549" s="11">
        <v>1</v>
      </c>
      <c r="M549" s="11">
        <v>1</v>
      </c>
      <c r="N549" s="11">
        <v>1</v>
      </c>
      <c r="O549" s="53">
        <v>1</v>
      </c>
      <c r="P549" s="33" t="s">
        <v>544</v>
      </c>
      <c r="Q549" s="171">
        <v>0</v>
      </c>
      <c r="R549" s="61">
        <v>0</v>
      </c>
      <c r="S549" s="62" t="e">
        <f t="shared" si="8"/>
        <v>#DIV/0!</v>
      </c>
      <c r="T549" s="80">
        <v>41641</v>
      </c>
      <c r="U549" s="207">
        <v>41639</v>
      </c>
    </row>
    <row r="550" spans="1:21" ht="27">
      <c r="A550" s="32" t="s">
        <v>560</v>
      </c>
      <c r="B550" s="33"/>
      <c r="C550" s="11">
        <v>1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1</v>
      </c>
      <c r="N550" s="11">
        <v>0</v>
      </c>
      <c r="O550" s="11">
        <v>0</v>
      </c>
      <c r="P550" s="33" t="s">
        <v>544</v>
      </c>
      <c r="Q550" s="169">
        <v>5000000</v>
      </c>
      <c r="R550" s="61">
        <v>0</v>
      </c>
      <c r="S550" s="62">
        <f t="shared" si="8"/>
        <v>0</v>
      </c>
      <c r="T550" s="80">
        <v>41548</v>
      </c>
      <c r="U550" s="207">
        <v>41578</v>
      </c>
    </row>
    <row r="551" spans="1:21" ht="27">
      <c r="A551" s="32" t="s">
        <v>561</v>
      </c>
      <c r="B551" s="116"/>
      <c r="C551" s="11">
        <v>60</v>
      </c>
      <c r="D551" s="11">
        <v>5</v>
      </c>
      <c r="E551" s="11">
        <v>5</v>
      </c>
      <c r="F551" s="11">
        <v>5</v>
      </c>
      <c r="G551" s="11">
        <v>5</v>
      </c>
      <c r="H551" s="11">
        <v>5</v>
      </c>
      <c r="I551" s="11">
        <v>5</v>
      </c>
      <c r="J551" s="11">
        <v>5</v>
      </c>
      <c r="K551" s="11">
        <v>5</v>
      </c>
      <c r="L551" s="11">
        <v>5</v>
      </c>
      <c r="M551" s="11">
        <v>5</v>
      </c>
      <c r="N551" s="11">
        <v>5</v>
      </c>
      <c r="O551" s="53">
        <v>5</v>
      </c>
      <c r="P551" s="33" t="s">
        <v>544</v>
      </c>
      <c r="Q551" s="171">
        <v>0</v>
      </c>
      <c r="R551" s="61">
        <v>0</v>
      </c>
      <c r="S551" s="62" t="e">
        <f t="shared" si="8"/>
        <v>#DIV/0!</v>
      </c>
      <c r="T551" s="80">
        <v>41275</v>
      </c>
      <c r="U551" s="207">
        <v>41639</v>
      </c>
    </row>
    <row r="552" spans="1:21" ht="27">
      <c r="A552" s="32" t="s">
        <v>562</v>
      </c>
      <c r="B552" s="116"/>
      <c r="C552" s="11">
        <v>4</v>
      </c>
      <c r="D552" s="11">
        <v>0</v>
      </c>
      <c r="E552" s="11">
        <v>0</v>
      </c>
      <c r="F552" s="11">
        <v>1</v>
      </c>
      <c r="G552" s="11">
        <v>0</v>
      </c>
      <c r="H552" s="11">
        <v>0</v>
      </c>
      <c r="I552" s="11">
        <v>1</v>
      </c>
      <c r="J552" s="11">
        <v>0</v>
      </c>
      <c r="K552" s="11">
        <v>0</v>
      </c>
      <c r="L552" s="11">
        <v>1</v>
      </c>
      <c r="M552" s="11">
        <v>0</v>
      </c>
      <c r="N552" s="11">
        <v>0</v>
      </c>
      <c r="O552" s="53">
        <v>1</v>
      </c>
      <c r="P552" s="33" t="s">
        <v>544</v>
      </c>
      <c r="Q552" s="171">
        <v>0</v>
      </c>
      <c r="R552" s="61">
        <v>0</v>
      </c>
      <c r="S552" s="62" t="e">
        <f t="shared" si="8"/>
        <v>#DIV/0!</v>
      </c>
      <c r="T552" s="80">
        <v>41642</v>
      </c>
      <c r="U552" s="207">
        <v>41639</v>
      </c>
    </row>
    <row r="553" spans="1:21" ht="27">
      <c r="A553" s="32" t="s">
        <v>563</v>
      </c>
      <c r="B553" s="33"/>
      <c r="C553" s="11">
        <v>1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53">
        <v>1</v>
      </c>
      <c r="P553" s="33" t="s">
        <v>544</v>
      </c>
      <c r="Q553" s="171">
        <v>0</v>
      </c>
      <c r="R553" s="61">
        <v>0</v>
      </c>
      <c r="S553" s="62" t="e">
        <f t="shared" si="8"/>
        <v>#DIV/0!</v>
      </c>
      <c r="T553" s="80">
        <v>41275</v>
      </c>
      <c r="U553" s="207" t="s">
        <v>171</v>
      </c>
    </row>
    <row r="554" spans="1:21" ht="27">
      <c r="A554" s="32" t="s">
        <v>564</v>
      </c>
      <c r="B554" s="33"/>
      <c r="C554" s="11">
        <v>1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53">
        <v>1</v>
      </c>
      <c r="P554" s="33" t="s">
        <v>544</v>
      </c>
      <c r="Q554" s="171">
        <v>0</v>
      </c>
      <c r="R554" s="61">
        <v>0</v>
      </c>
      <c r="S554" s="62" t="e">
        <f t="shared" si="8"/>
        <v>#DIV/0!</v>
      </c>
      <c r="T554" s="80">
        <v>41275</v>
      </c>
      <c r="U554" s="207" t="s">
        <v>171</v>
      </c>
    </row>
    <row r="555" spans="1:21" ht="82.5">
      <c r="A555" s="32" t="s">
        <v>565</v>
      </c>
      <c r="B555" s="33"/>
      <c r="C555" s="170" t="s">
        <v>107</v>
      </c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33" t="s">
        <v>544</v>
      </c>
      <c r="Q555" s="171">
        <v>0</v>
      </c>
      <c r="R555" s="61">
        <v>0</v>
      </c>
      <c r="S555" s="62" t="e">
        <f t="shared" si="8"/>
        <v>#DIV/0!</v>
      </c>
      <c r="T555" s="80">
        <v>41275</v>
      </c>
      <c r="U555" s="207" t="s">
        <v>171</v>
      </c>
    </row>
    <row r="556" spans="1:21" ht="29.25">
      <c r="A556" s="32" t="s">
        <v>566</v>
      </c>
      <c r="B556" s="33"/>
      <c r="C556" s="11">
        <v>1</v>
      </c>
      <c r="D556" s="11">
        <v>0</v>
      </c>
      <c r="E556" s="11">
        <v>0</v>
      </c>
      <c r="F556" s="11">
        <v>1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53">
        <v>0</v>
      </c>
      <c r="P556" s="33" t="s">
        <v>544</v>
      </c>
      <c r="Q556" s="171">
        <v>9000000</v>
      </c>
      <c r="R556" s="61">
        <v>0</v>
      </c>
      <c r="S556" s="62">
        <f t="shared" si="8"/>
        <v>0</v>
      </c>
      <c r="T556" s="80">
        <v>41641</v>
      </c>
      <c r="U556" s="207" t="s">
        <v>249</v>
      </c>
    </row>
    <row r="557" spans="1:21" ht="27">
      <c r="A557" s="32" t="s">
        <v>567</v>
      </c>
      <c r="B557" s="116"/>
      <c r="C557" s="11">
        <v>12</v>
      </c>
      <c r="D557" s="11">
        <v>1</v>
      </c>
      <c r="E557" s="11">
        <v>1</v>
      </c>
      <c r="F557" s="11">
        <v>1</v>
      </c>
      <c r="G557" s="11">
        <v>1</v>
      </c>
      <c r="H557" s="11">
        <v>1</v>
      </c>
      <c r="I557" s="11">
        <v>1</v>
      </c>
      <c r="J557" s="11">
        <v>1</v>
      </c>
      <c r="K557" s="11">
        <v>1</v>
      </c>
      <c r="L557" s="11">
        <v>1</v>
      </c>
      <c r="M557" s="11">
        <v>1</v>
      </c>
      <c r="N557" s="11">
        <v>1</v>
      </c>
      <c r="O557" s="53">
        <v>1</v>
      </c>
      <c r="P557" s="33" t="s">
        <v>544</v>
      </c>
      <c r="Q557" s="171">
        <v>0</v>
      </c>
      <c r="R557" s="61">
        <v>0</v>
      </c>
      <c r="S557" s="62" t="e">
        <f t="shared" si="8"/>
        <v>#DIV/0!</v>
      </c>
      <c r="T557" s="80">
        <v>41275</v>
      </c>
      <c r="U557" s="207" t="s">
        <v>171</v>
      </c>
    </row>
    <row r="558" spans="1:21" ht="66.75" customHeight="1">
      <c r="A558" s="32" t="s">
        <v>568</v>
      </c>
      <c r="B558" s="33"/>
      <c r="C558" s="170">
        <v>3</v>
      </c>
      <c r="D558" s="11">
        <v>3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33" t="s">
        <v>544</v>
      </c>
      <c r="Q558" s="172">
        <v>114633026</v>
      </c>
      <c r="R558" s="61">
        <v>0</v>
      </c>
      <c r="S558" s="62">
        <f t="shared" si="8"/>
        <v>0</v>
      </c>
      <c r="T558" s="80">
        <v>41275</v>
      </c>
      <c r="U558" s="207" t="s">
        <v>171</v>
      </c>
    </row>
    <row r="559" spans="1:21" ht="27">
      <c r="A559" s="32" t="s">
        <v>569</v>
      </c>
      <c r="B559" s="33"/>
      <c r="C559" s="11">
        <v>1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53">
        <v>1</v>
      </c>
      <c r="P559" s="33" t="s">
        <v>544</v>
      </c>
      <c r="Q559" s="171">
        <v>0</v>
      </c>
      <c r="R559" s="61">
        <v>0</v>
      </c>
      <c r="S559" s="62" t="e">
        <f t="shared" si="8"/>
        <v>#DIV/0!</v>
      </c>
      <c r="T559" s="80">
        <v>41275</v>
      </c>
      <c r="U559" s="207">
        <v>41639</v>
      </c>
    </row>
    <row r="560" spans="1:21" ht="27">
      <c r="A560" s="32" t="s">
        <v>570</v>
      </c>
      <c r="B560" s="33"/>
      <c r="C560" s="11">
        <v>1</v>
      </c>
      <c r="D560" s="11">
        <v>0</v>
      </c>
      <c r="E560" s="11">
        <v>0</v>
      </c>
      <c r="F560" s="11">
        <v>1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33" t="s">
        <v>544</v>
      </c>
      <c r="Q560" s="169">
        <v>0</v>
      </c>
      <c r="R560" s="61">
        <v>0</v>
      </c>
      <c r="S560" s="62" t="e">
        <f t="shared" si="8"/>
        <v>#DIV/0!</v>
      </c>
      <c r="T560" s="80">
        <v>41640</v>
      </c>
      <c r="U560" s="207" t="s">
        <v>345</v>
      </c>
    </row>
    <row r="561" spans="1:21" ht="51" customHeight="1">
      <c r="A561" s="32" t="s">
        <v>571</v>
      </c>
      <c r="B561" s="33"/>
      <c r="C561" s="11">
        <v>1</v>
      </c>
      <c r="D561" s="11">
        <v>0</v>
      </c>
      <c r="E561" s="11">
        <v>0</v>
      </c>
      <c r="F561" s="11">
        <v>0</v>
      </c>
      <c r="G561" s="11">
        <v>0</v>
      </c>
      <c r="H561" s="11">
        <v>1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33" t="s">
        <v>544</v>
      </c>
      <c r="Q561" s="173">
        <v>5000000</v>
      </c>
      <c r="R561" s="61">
        <v>0</v>
      </c>
      <c r="S561" s="62">
        <f t="shared" si="8"/>
        <v>0</v>
      </c>
      <c r="T561" s="80">
        <v>41640</v>
      </c>
      <c r="U561" s="207" t="s">
        <v>572</v>
      </c>
    </row>
    <row r="562" spans="1:21" ht="27">
      <c r="A562" s="32" t="s">
        <v>573</v>
      </c>
      <c r="B562" s="33"/>
      <c r="C562" s="11">
        <v>1</v>
      </c>
      <c r="D562" s="11">
        <v>0</v>
      </c>
      <c r="E562" s="11">
        <v>0</v>
      </c>
      <c r="F562" s="11">
        <v>0</v>
      </c>
      <c r="G562" s="11">
        <v>1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33" t="s">
        <v>544</v>
      </c>
      <c r="Q562" s="171">
        <v>0</v>
      </c>
      <c r="R562" s="61">
        <v>0</v>
      </c>
      <c r="S562" s="62" t="e">
        <f t="shared" si="8"/>
        <v>#DIV/0!</v>
      </c>
      <c r="T562" s="80">
        <v>41640</v>
      </c>
      <c r="U562" s="207" t="s">
        <v>275</v>
      </c>
    </row>
    <row r="563" spans="1:21" ht="27">
      <c r="A563" s="49" t="s">
        <v>308</v>
      </c>
      <c r="B563" s="33"/>
      <c r="C563" s="52">
        <v>6</v>
      </c>
      <c r="D563" s="11">
        <v>0</v>
      </c>
      <c r="E563" s="52">
        <v>1</v>
      </c>
      <c r="F563" s="11">
        <v>0</v>
      </c>
      <c r="G563" s="52">
        <v>1</v>
      </c>
      <c r="H563" s="11">
        <v>0</v>
      </c>
      <c r="I563" s="52">
        <v>1</v>
      </c>
      <c r="J563" s="11">
        <v>0</v>
      </c>
      <c r="K563" s="52">
        <v>1</v>
      </c>
      <c r="L563" s="11">
        <v>0</v>
      </c>
      <c r="M563" s="52">
        <v>1</v>
      </c>
      <c r="N563" s="11">
        <v>0</v>
      </c>
      <c r="O563" s="52">
        <v>1</v>
      </c>
      <c r="P563" s="33" t="s">
        <v>544</v>
      </c>
      <c r="Q563" s="169">
        <v>0</v>
      </c>
      <c r="R563" s="61">
        <v>0</v>
      </c>
      <c r="S563" s="62" t="e">
        <f t="shared" si="8"/>
        <v>#DIV/0!</v>
      </c>
      <c r="T563" s="80">
        <v>41275</v>
      </c>
      <c r="U563" s="207" t="s">
        <v>171</v>
      </c>
    </row>
    <row r="564" spans="1:21" ht="20.25">
      <c r="A564" s="357" t="s">
        <v>574</v>
      </c>
      <c r="B564" s="358"/>
      <c r="C564" s="358"/>
      <c r="D564" s="358"/>
      <c r="E564" s="358"/>
      <c r="F564" s="358"/>
      <c r="G564" s="358"/>
      <c r="H564" s="358"/>
      <c r="I564" s="358"/>
      <c r="J564" s="358"/>
      <c r="K564" s="358"/>
      <c r="L564" s="358"/>
      <c r="M564" s="358"/>
      <c r="N564" s="358"/>
      <c r="O564" s="358"/>
      <c r="P564" s="358"/>
      <c r="Q564" s="163">
        <f>SUM(Q547:Q563)</f>
        <v>133633026</v>
      </c>
      <c r="R564" s="163">
        <f>SUM(R533:R563)</f>
        <v>0</v>
      </c>
      <c r="S564" s="106">
        <f t="shared" si="8"/>
        <v>0</v>
      </c>
      <c r="T564" s="164"/>
      <c r="U564" s="214"/>
    </row>
    <row r="565" spans="1:21" ht="15">
      <c r="A565" s="365" t="s">
        <v>575</v>
      </c>
      <c r="B565" s="366"/>
      <c r="C565" s="366"/>
      <c r="D565" s="366"/>
      <c r="E565" s="366"/>
      <c r="F565" s="366"/>
      <c r="G565" s="366"/>
      <c r="H565" s="366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  <c r="U565" s="367"/>
    </row>
    <row r="566" spans="1:21" ht="15" customHeight="1">
      <c r="A566" s="368" t="s">
        <v>4</v>
      </c>
      <c r="B566" s="369" t="s">
        <v>5</v>
      </c>
      <c r="C566" s="369" t="s">
        <v>6</v>
      </c>
      <c r="D566" s="369" t="s">
        <v>7</v>
      </c>
      <c r="E566" s="369"/>
      <c r="F566" s="369"/>
      <c r="G566" s="369"/>
      <c r="H566" s="369"/>
      <c r="I566" s="369"/>
      <c r="J566" s="369"/>
      <c r="K566" s="369"/>
      <c r="L566" s="369"/>
      <c r="M566" s="369"/>
      <c r="N566" s="369"/>
      <c r="O566" s="369"/>
      <c r="P566" s="369" t="s">
        <v>8</v>
      </c>
      <c r="Q566" s="360" t="s">
        <v>9</v>
      </c>
      <c r="R566" s="360" t="s">
        <v>10</v>
      </c>
      <c r="S566" s="360" t="s">
        <v>11</v>
      </c>
      <c r="T566" s="360" t="s">
        <v>12</v>
      </c>
      <c r="U566" s="361" t="s">
        <v>13</v>
      </c>
    </row>
    <row r="567" spans="1:21" ht="14.25">
      <c r="A567" s="368"/>
      <c r="B567" s="369"/>
      <c r="C567" s="369"/>
      <c r="D567" s="52" t="s">
        <v>15</v>
      </c>
      <c r="E567" s="52" t="s">
        <v>16</v>
      </c>
      <c r="F567" s="52" t="s">
        <v>17</v>
      </c>
      <c r="G567" s="52" t="s">
        <v>18</v>
      </c>
      <c r="H567" s="52" t="s">
        <v>19</v>
      </c>
      <c r="I567" s="52" t="s">
        <v>20</v>
      </c>
      <c r="J567" s="52" t="s">
        <v>21</v>
      </c>
      <c r="K567" s="52" t="s">
        <v>22</v>
      </c>
      <c r="L567" s="52" t="s">
        <v>23</v>
      </c>
      <c r="M567" s="52" t="s">
        <v>24</v>
      </c>
      <c r="N567" s="52" t="s">
        <v>25</v>
      </c>
      <c r="O567" s="53" t="s">
        <v>26</v>
      </c>
      <c r="P567" s="369"/>
      <c r="Q567" s="360"/>
      <c r="R567" s="360"/>
      <c r="S567" s="360"/>
      <c r="T567" s="360"/>
      <c r="U567" s="361"/>
    </row>
    <row r="568" spans="1:21" ht="14.25">
      <c r="A568" s="370" t="s">
        <v>576</v>
      </c>
      <c r="B568" s="371"/>
      <c r="C568" s="371"/>
      <c r="D568" s="371"/>
      <c r="E568" s="371"/>
      <c r="F568" s="371"/>
      <c r="G568" s="371"/>
      <c r="H568" s="371"/>
      <c r="I568" s="371"/>
      <c r="J568" s="371"/>
      <c r="K568" s="371"/>
      <c r="L568" s="371"/>
      <c r="M568" s="371"/>
      <c r="N568" s="371"/>
      <c r="O568" s="371"/>
      <c r="P568" s="371"/>
      <c r="Q568" s="371"/>
      <c r="R568" s="371"/>
      <c r="S568" s="371"/>
      <c r="T568" s="371"/>
      <c r="U568" s="372"/>
    </row>
    <row r="569" spans="1:21" ht="82.5">
      <c r="A569" s="174" t="s">
        <v>577</v>
      </c>
      <c r="B569" s="175"/>
      <c r="C569" s="176">
        <v>1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1</v>
      </c>
      <c r="J569" s="11">
        <v>0</v>
      </c>
      <c r="K569" s="11">
        <v>0</v>
      </c>
      <c r="L569" s="176">
        <v>0</v>
      </c>
      <c r="M569" s="11">
        <v>0</v>
      </c>
      <c r="N569" s="11">
        <v>0</v>
      </c>
      <c r="O569" s="11">
        <v>0</v>
      </c>
      <c r="P569" s="33" t="s">
        <v>578</v>
      </c>
      <c r="Q569" s="171">
        <v>0</v>
      </c>
      <c r="R569" s="61">
        <v>0</v>
      </c>
      <c r="S569" s="62">
        <v>0</v>
      </c>
      <c r="T569" s="80">
        <v>41640</v>
      </c>
      <c r="U569" s="207" t="s">
        <v>249</v>
      </c>
    </row>
    <row r="570" spans="1:21" ht="110.25">
      <c r="A570" s="174" t="s">
        <v>579</v>
      </c>
      <c r="B570" s="175"/>
      <c r="C570" s="176">
        <v>1</v>
      </c>
      <c r="D570" s="11">
        <v>0</v>
      </c>
      <c r="E570" s="11">
        <v>0</v>
      </c>
      <c r="F570" s="11">
        <v>1</v>
      </c>
      <c r="G570" s="11">
        <v>0</v>
      </c>
      <c r="H570" s="176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33" t="s">
        <v>578</v>
      </c>
      <c r="Q570" s="171">
        <v>0</v>
      </c>
      <c r="R570" s="61">
        <v>0</v>
      </c>
      <c r="S570" s="62">
        <v>0</v>
      </c>
      <c r="T570" s="80">
        <v>41640</v>
      </c>
      <c r="U570" s="207" t="s">
        <v>345</v>
      </c>
    </row>
    <row r="571" spans="1:21" ht="42">
      <c r="A571" s="174" t="s">
        <v>580</v>
      </c>
      <c r="B571" s="175"/>
      <c r="C571" s="176">
        <v>1</v>
      </c>
      <c r="D571" s="11">
        <v>0</v>
      </c>
      <c r="E571" s="11">
        <v>0</v>
      </c>
      <c r="F571" s="11">
        <v>0</v>
      </c>
      <c r="G571" s="11">
        <v>0</v>
      </c>
      <c r="H571" s="176">
        <v>1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77" t="s">
        <v>578</v>
      </c>
      <c r="Q571" s="171">
        <v>0</v>
      </c>
      <c r="R571" s="61">
        <v>0</v>
      </c>
      <c r="S571" s="62">
        <v>0</v>
      </c>
      <c r="T571" s="80">
        <v>41640</v>
      </c>
      <c r="U571" s="207" t="s">
        <v>572</v>
      </c>
    </row>
    <row r="572" spans="1:21" ht="41.25">
      <c r="A572" s="174" t="s">
        <v>581</v>
      </c>
      <c r="B572" s="175"/>
      <c r="C572" s="176">
        <v>1</v>
      </c>
      <c r="D572" s="11">
        <v>1</v>
      </c>
      <c r="E572" s="11">
        <v>0</v>
      </c>
      <c r="F572" s="11">
        <v>0</v>
      </c>
      <c r="G572" s="11">
        <v>0</v>
      </c>
      <c r="H572" s="176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33" t="s">
        <v>578</v>
      </c>
      <c r="Q572" s="171">
        <v>0</v>
      </c>
      <c r="R572" s="61">
        <v>0</v>
      </c>
      <c r="S572" s="62">
        <v>0</v>
      </c>
      <c r="T572" s="80">
        <v>41640</v>
      </c>
      <c r="U572" s="207" t="s">
        <v>488</v>
      </c>
    </row>
    <row r="573" spans="1:21" ht="220.5">
      <c r="A573" s="178" t="s">
        <v>582</v>
      </c>
      <c r="B573" s="175"/>
      <c r="C573" s="179">
        <v>3</v>
      </c>
      <c r="D573" s="11">
        <v>0</v>
      </c>
      <c r="E573" s="11">
        <v>0</v>
      </c>
      <c r="F573" s="11">
        <v>0</v>
      </c>
      <c r="G573" s="179">
        <v>1</v>
      </c>
      <c r="H573" s="11">
        <v>0</v>
      </c>
      <c r="I573" s="11">
        <v>0</v>
      </c>
      <c r="J573" s="11">
        <v>0</v>
      </c>
      <c r="K573" s="11">
        <v>1</v>
      </c>
      <c r="L573" s="11">
        <v>0</v>
      </c>
      <c r="M573" s="179">
        <v>0</v>
      </c>
      <c r="N573" s="11">
        <v>0</v>
      </c>
      <c r="O573" s="11">
        <v>1</v>
      </c>
      <c r="P573" s="33" t="s">
        <v>578</v>
      </c>
      <c r="Q573" s="171">
        <v>0</v>
      </c>
      <c r="R573" s="61">
        <v>0</v>
      </c>
      <c r="S573" s="62">
        <v>0</v>
      </c>
      <c r="T573" s="180">
        <v>41640</v>
      </c>
      <c r="U573" s="215" t="s">
        <v>171</v>
      </c>
    </row>
    <row r="574" spans="1:21" ht="42">
      <c r="A574" s="40" t="s">
        <v>583</v>
      </c>
      <c r="B574" s="181"/>
      <c r="C574" s="182">
        <v>1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82">
        <v>1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77" t="s">
        <v>578</v>
      </c>
      <c r="Q574" s="171">
        <v>0</v>
      </c>
      <c r="R574" s="61">
        <v>0</v>
      </c>
      <c r="S574" s="62">
        <v>0</v>
      </c>
      <c r="T574" s="180">
        <v>41640</v>
      </c>
      <c r="U574" s="215" t="s">
        <v>176</v>
      </c>
    </row>
    <row r="575" spans="1:21" ht="71.25">
      <c r="A575" s="178" t="s">
        <v>584</v>
      </c>
      <c r="B575" s="175"/>
      <c r="C575" s="176">
        <v>3</v>
      </c>
      <c r="D575" s="11">
        <v>0</v>
      </c>
      <c r="E575" s="11">
        <v>0</v>
      </c>
      <c r="F575" s="11">
        <v>0</v>
      </c>
      <c r="G575" s="182">
        <v>1</v>
      </c>
      <c r="H575" s="11">
        <v>0</v>
      </c>
      <c r="I575" s="182">
        <v>0</v>
      </c>
      <c r="J575" s="11">
        <v>0</v>
      </c>
      <c r="K575" s="11">
        <v>1</v>
      </c>
      <c r="L575" s="182">
        <v>0</v>
      </c>
      <c r="M575" s="11">
        <v>0</v>
      </c>
      <c r="N575" s="11">
        <v>0</v>
      </c>
      <c r="O575" s="11">
        <v>1</v>
      </c>
      <c r="P575" s="33" t="s">
        <v>578</v>
      </c>
      <c r="Q575" s="171">
        <v>0</v>
      </c>
      <c r="R575" s="61">
        <v>0</v>
      </c>
      <c r="S575" s="62">
        <v>0</v>
      </c>
      <c r="T575" s="183">
        <v>41640</v>
      </c>
      <c r="U575" s="216" t="s">
        <v>171</v>
      </c>
    </row>
    <row r="576" spans="1:21" ht="17.25">
      <c r="A576" s="375" t="s">
        <v>585</v>
      </c>
      <c r="B576" s="376"/>
      <c r="C576" s="376"/>
      <c r="D576" s="376"/>
      <c r="E576" s="376"/>
      <c r="F576" s="376"/>
      <c r="G576" s="376"/>
      <c r="H576" s="376"/>
      <c r="I576" s="376"/>
      <c r="J576" s="376"/>
      <c r="K576" s="376"/>
      <c r="L576" s="376"/>
      <c r="M576" s="376"/>
      <c r="N576" s="376"/>
      <c r="O576" s="376"/>
      <c r="P576" s="376"/>
      <c r="Q576" s="163">
        <v>0</v>
      </c>
      <c r="R576" s="163"/>
      <c r="S576" s="106"/>
      <c r="T576" s="184"/>
      <c r="U576" s="217"/>
    </row>
    <row r="577" spans="1:21" ht="14.25">
      <c r="A577" s="362" t="s">
        <v>586</v>
      </c>
      <c r="B577" s="363"/>
      <c r="C577" s="363"/>
      <c r="D577" s="363"/>
      <c r="E577" s="363"/>
      <c r="F577" s="363"/>
      <c r="G577" s="363"/>
      <c r="H577" s="363"/>
      <c r="I577" s="363"/>
      <c r="J577" s="363"/>
      <c r="K577" s="363"/>
      <c r="L577" s="363"/>
      <c r="M577" s="363"/>
      <c r="N577" s="363"/>
      <c r="O577" s="363"/>
      <c r="P577" s="363"/>
      <c r="Q577" s="363"/>
      <c r="R577" s="363"/>
      <c r="S577" s="363"/>
      <c r="T577" s="363"/>
      <c r="U577" s="364"/>
    </row>
    <row r="578" spans="1:21" ht="110.25">
      <c r="A578" s="46" t="s">
        <v>587</v>
      </c>
      <c r="B578" s="181"/>
      <c r="C578" s="176">
        <v>1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76">
        <v>0</v>
      </c>
      <c r="J578" s="11">
        <v>0</v>
      </c>
      <c r="K578" s="11">
        <v>1</v>
      </c>
      <c r="L578" s="11">
        <v>0</v>
      </c>
      <c r="M578" s="11">
        <v>0</v>
      </c>
      <c r="N578" s="11">
        <v>0</v>
      </c>
      <c r="O578" s="11">
        <v>0</v>
      </c>
      <c r="P578" s="33" t="s">
        <v>578</v>
      </c>
      <c r="Q578" s="171">
        <v>0</v>
      </c>
      <c r="R578" s="61">
        <v>0</v>
      </c>
      <c r="S578" s="62">
        <v>0</v>
      </c>
      <c r="T578" s="183">
        <v>41640</v>
      </c>
      <c r="U578" s="216" t="s">
        <v>327</v>
      </c>
    </row>
    <row r="579" spans="1:21" ht="41.25">
      <c r="A579" s="46" t="s">
        <v>588</v>
      </c>
      <c r="B579" s="181"/>
      <c r="C579" s="170">
        <v>3</v>
      </c>
      <c r="D579" s="11">
        <v>0</v>
      </c>
      <c r="E579" s="11">
        <v>0</v>
      </c>
      <c r="F579" s="11">
        <v>0</v>
      </c>
      <c r="G579" s="170">
        <v>1</v>
      </c>
      <c r="H579" s="11">
        <v>0</v>
      </c>
      <c r="I579" s="11">
        <v>0</v>
      </c>
      <c r="J579" s="11">
        <v>0</v>
      </c>
      <c r="K579" s="170">
        <v>1</v>
      </c>
      <c r="L579" s="11">
        <v>0</v>
      </c>
      <c r="M579" s="11">
        <v>0</v>
      </c>
      <c r="N579" s="11">
        <v>0</v>
      </c>
      <c r="O579" s="170">
        <v>1</v>
      </c>
      <c r="P579" s="33" t="s">
        <v>578</v>
      </c>
      <c r="Q579" s="171">
        <v>0</v>
      </c>
      <c r="R579" s="61">
        <v>0</v>
      </c>
      <c r="S579" s="62">
        <v>0</v>
      </c>
      <c r="T579" s="80">
        <v>41640</v>
      </c>
      <c r="U579" s="207" t="s">
        <v>171</v>
      </c>
    </row>
    <row r="580" spans="1:21" ht="15">
      <c r="A580" s="353" t="s">
        <v>585</v>
      </c>
      <c r="B580" s="354"/>
      <c r="C580" s="354"/>
      <c r="D580" s="354"/>
      <c r="E580" s="354"/>
      <c r="F580" s="354"/>
      <c r="G580" s="354"/>
      <c r="H580" s="354"/>
      <c r="I580" s="354"/>
      <c r="J580" s="354"/>
      <c r="K580" s="354"/>
      <c r="L580" s="354"/>
      <c r="M580" s="354"/>
      <c r="N580" s="354"/>
      <c r="O580" s="354"/>
      <c r="P580" s="354"/>
      <c r="Q580" s="185">
        <v>0</v>
      </c>
      <c r="R580" s="185"/>
      <c r="S580" s="106"/>
      <c r="T580" s="373"/>
      <c r="U580" s="374"/>
    </row>
    <row r="581" spans="1:21" ht="14.25">
      <c r="A581" s="370" t="s">
        <v>589</v>
      </c>
      <c r="B581" s="371"/>
      <c r="C581" s="371"/>
      <c r="D581" s="371"/>
      <c r="E581" s="371"/>
      <c r="F581" s="371"/>
      <c r="G581" s="371"/>
      <c r="H581" s="371"/>
      <c r="I581" s="371"/>
      <c r="J581" s="371"/>
      <c r="K581" s="371"/>
      <c r="L581" s="371"/>
      <c r="M581" s="371"/>
      <c r="N581" s="371"/>
      <c r="O581" s="371"/>
      <c r="P581" s="371"/>
      <c r="Q581" s="371"/>
      <c r="R581" s="371"/>
      <c r="S581" s="371"/>
      <c r="T581" s="371"/>
      <c r="U581" s="372"/>
    </row>
    <row r="582" spans="1:21" ht="171">
      <c r="A582" s="46" t="s">
        <v>590</v>
      </c>
      <c r="B582" s="181"/>
      <c r="C582" s="170" t="s">
        <v>107</v>
      </c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33" t="s">
        <v>578</v>
      </c>
      <c r="Q582" s="171">
        <v>0</v>
      </c>
      <c r="R582" s="61">
        <v>0</v>
      </c>
      <c r="S582" s="62">
        <v>0</v>
      </c>
      <c r="T582" s="80">
        <v>41640</v>
      </c>
      <c r="U582" s="207" t="s">
        <v>171</v>
      </c>
    </row>
    <row r="583" spans="1:21" ht="110.25">
      <c r="A583" s="46" t="s">
        <v>591</v>
      </c>
      <c r="B583" s="181"/>
      <c r="C583" s="170" t="s">
        <v>107</v>
      </c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33" t="s">
        <v>578</v>
      </c>
      <c r="Q583" s="171">
        <v>0</v>
      </c>
      <c r="R583" s="61">
        <v>0</v>
      </c>
      <c r="S583" s="62">
        <v>0</v>
      </c>
      <c r="T583" s="80">
        <v>41640</v>
      </c>
      <c r="U583" s="207" t="s">
        <v>171</v>
      </c>
    </row>
    <row r="584" spans="1:21" ht="138">
      <c r="A584" s="46" t="s">
        <v>592</v>
      </c>
      <c r="B584" s="181"/>
      <c r="C584" s="170" t="s">
        <v>107</v>
      </c>
      <c r="D584" s="11"/>
      <c r="E584" s="11"/>
      <c r="F584" s="186"/>
      <c r="G584" s="11"/>
      <c r="H584" s="11"/>
      <c r="I584" s="11"/>
      <c r="J584" s="11"/>
      <c r="K584" s="11"/>
      <c r="L584" s="11"/>
      <c r="M584" s="186"/>
      <c r="N584" s="11"/>
      <c r="O584" s="11"/>
      <c r="P584" s="33" t="s">
        <v>578</v>
      </c>
      <c r="Q584" s="171">
        <v>0</v>
      </c>
      <c r="R584" s="61">
        <v>0</v>
      </c>
      <c r="S584" s="62">
        <v>0</v>
      </c>
      <c r="T584" s="80">
        <v>41640</v>
      </c>
      <c r="U584" s="207" t="s">
        <v>171</v>
      </c>
    </row>
    <row r="585" spans="1:21" ht="17.25">
      <c r="A585" s="353" t="s">
        <v>585</v>
      </c>
      <c r="B585" s="354"/>
      <c r="C585" s="354"/>
      <c r="D585" s="354"/>
      <c r="E585" s="354"/>
      <c r="F585" s="354"/>
      <c r="G585" s="354"/>
      <c r="H585" s="354"/>
      <c r="I585" s="354"/>
      <c r="J585" s="354"/>
      <c r="K585" s="354"/>
      <c r="L585" s="354"/>
      <c r="M585" s="354"/>
      <c r="N585" s="354"/>
      <c r="O585" s="354"/>
      <c r="P585" s="354"/>
      <c r="Q585" s="163">
        <v>0</v>
      </c>
      <c r="R585" s="163"/>
      <c r="S585" s="106"/>
      <c r="T585" s="373"/>
      <c r="U585" s="374"/>
    </row>
    <row r="586" spans="1:21" ht="14.25">
      <c r="A586" s="362" t="s">
        <v>593</v>
      </c>
      <c r="B586" s="363"/>
      <c r="C586" s="363"/>
      <c r="D586" s="363"/>
      <c r="E586" s="363"/>
      <c r="F586" s="363"/>
      <c r="G586" s="363"/>
      <c r="H586" s="363"/>
      <c r="I586" s="363"/>
      <c r="J586" s="363"/>
      <c r="K586" s="363"/>
      <c r="L586" s="363"/>
      <c r="M586" s="363"/>
      <c r="N586" s="363"/>
      <c r="O586" s="363"/>
      <c r="P586" s="363"/>
      <c r="Q586" s="363"/>
      <c r="R586" s="363"/>
      <c r="S586" s="363"/>
      <c r="T586" s="363"/>
      <c r="U586" s="364"/>
    </row>
    <row r="587" spans="1:21" ht="14.25">
      <c r="A587" s="362" t="s">
        <v>594</v>
      </c>
      <c r="B587" s="363"/>
      <c r="C587" s="363"/>
      <c r="D587" s="363"/>
      <c r="E587" s="363"/>
      <c r="F587" s="363"/>
      <c r="G587" s="363"/>
      <c r="H587" s="363"/>
      <c r="I587" s="363"/>
      <c r="J587" s="363"/>
      <c r="K587" s="363"/>
      <c r="L587" s="363"/>
      <c r="M587" s="363"/>
      <c r="N587" s="363"/>
      <c r="O587" s="363"/>
      <c r="P587" s="363"/>
      <c r="Q587" s="363"/>
      <c r="R587" s="363"/>
      <c r="S587" s="363"/>
      <c r="T587" s="363"/>
      <c r="U587" s="364"/>
    </row>
    <row r="588" spans="1:21" ht="41.25">
      <c r="A588" s="40" t="s">
        <v>595</v>
      </c>
      <c r="B588" s="181"/>
      <c r="C588" s="182">
        <v>1</v>
      </c>
      <c r="D588" s="11">
        <v>0</v>
      </c>
      <c r="E588" s="182">
        <v>1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33" t="s">
        <v>578</v>
      </c>
      <c r="Q588" s="171">
        <v>0</v>
      </c>
      <c r="R588" s="61">
        <v>0</v>
      </c>
      <c r="S588" s="62">
        <v>0</v>
      </c>
      <c r="T588" s="183">
        <v>41640</v>
      </c>
      <c r="U588" s="216" t="s">
        <v>365</v>
      </c>
    </row>
    <row r="589" spans="1:21" ht="41.25">
      <c r="A589" s="40" t="s">
        <v>596</v>
      </c>
      <c r="B589" s="181"/>
      <c r="C589" s="182">
        <v>2</v>
      </c>
      <c r="D589" s="11">
        <v>0</v>
      </c>
      <c r="E589" s="11">
        <v>1</v>
      </c>
      <c r="F589" s="11">
        <v>0</v>
      </c>
      <c r="G589" s="11">
        <v>0</v>
      </c>
      <c r="H589" s="11">
        <v>0</v>
      </c>
      <c r="I589" s="182">
        <v>0</v>
      </c>
      <c r="J589" s="11">
        <v>1</v>
      </c>
      <c r="K589" s="11">
        <v>0</v>
      </c>
      <c r="L589" s="11">
        <v>0</v>
      </c>
      <c r="M589" s="11">
        <v>0</v>
      </c>
      <c r="N589" s="11">
        <v>0</v>
      </c>
      <c r="O589" s="11"/>
      <c r="P589" s="33" t="s">
        <v>578</v>
      </c>
      <c r="Q589" s="171">
        <v>0</v>
      </c>
      <c r="R589" s="61">
        <v>0</v>
      </c>
      <c r="S589" s="62">
        <v>0</v>
      </c>
      <c r="T589" s="80">
        <v>41640</v>
      </c>
      <c r="U589" s="207" t="s">
        <v>176</v>
      </c>
    </row>
    <row r="590" spans="1:21" ht="41.25">
      <c r="A590" s="40" t="s">
        <v>597</v>
      </c>
      <c r="B590" s="181"/>
      <c r="C590" s="182">
        <v>3</v>
      </c>
      <c r="D590" s="11">
        <v>0</v>
      </c>
      <c r="E590" s="182">
        <v>1</v>
      </c>
      <c r="F590" s="11">
        <v>0</v>
      </c>
      <c r="G590" s="11">
        <v>0</v>
      </c>
      <c r="H590" s="11">
        <v>0</v>
      </c>
      <c r="I590" s="182">
        <v>1</v>
      </c>
      <c r="J590" s="11">
        <v>0</v>
      </c>
      <c r="K590" s="11">
        <v>0</v>
      </c>
      <c r="L590" s="11">
        <v>0</v>
      </c>
      <c r="M590" s="182">
        <v>1</v>
      </c>
      <c r="N590" s="11">
        <v>0</v>
      </c>
      <c r="O590" s="11">
        <v>0</v>
      </c>
      <c r="P590" s="33" t="s">
        <v>578</v>
      </c>
      <c r="Q590" s="171">
        <v>0</v>
      </c>
      <c r="R590" s="61">
        <v>0</v>
      </c>
      <c r="S590" s="62">
        <v>0</v>
      </c>
      <c r="T590" s="183">
        <v>41640</v>
      </c>
      <c r="U590" s="216" t="s">
        <v>178</v>
      </c>
    </row>
    <row r="591" spans="1:21" ht="17.25">
      <c r="A591" s="353" t="s">
        <v>585</v>
      </c>
      <c r="B591" s="354"/>
      <c r="C591" s="354"/>
      <c r="D591" s="354"/>
      <c r="E591" s="354"/>
      <c r="F591" s="354"/>
      <c r="G591" s="354"/>
      <c r="H591" s="354"/>
      <c r="I591" s="354"/>
      <c r="J591" s="354"/>
      <c r="K591" s="354"/>
      <c r="L591" s="354"/>
      <c r="M591" s="354"/>
      <c r="N591" s="354"/>
      <c r="O591" s="354"/>
      <c r="P591" s="354"/>
      <c r="Q591" s="163">
        <v>0</v>
      </c>
      <c r="R591" s="163">
        <v>0</v>
      </c>
      <c r="S591" s="106"/>
      <c r="T591" s="373"/>
      <c r="U591" s="374"/>
    </row>
    <row r="592" spans="1:21" ht="14.25">
      <c r="A592" s="362" t="s">
        <v>598</v>
      </c>
      <c r="B592" s="363"/>
      <c r="C592" s="363"/>
      <c r="D592" s="363"/>
      <c r="E592" s="363"/>
      <c r="F592" s="363"/>
      <c r="G592" s="363"/>
      <c r="H592" s="363"/>
      <c r="I592" s="363"/>
      <c r="J592" s="363"/>
      <c r="K592" s="363"/>
      <c r="L592" s="363"/>
      <c r="M592" s="363"/>
      <c r="N592" s="363"/>
      <c r="O592" s="363"/>
      <c r="P592" s="363"/>
      <c r="Q592" s="363"/>
      <c r="R592" s="363"/>
      <c r="S592" s="363"/>
      <c r="T592" s="363"/>
      <c r="U592" s="364"/>
    </row>
    <row r="593" spans="1:21" ht="96">
      <c r="A593" s="46" t="s">
        <v>599</v>
      </c>
      <c r="B593" s="181"/>
      <c r="C593" s="187">
        <v>1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87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1</v>
      </c>
      <c r="O593" s="11">
        <v>0</v>
      </c>
      <c r="P593" s="33" t="s">
        <v>578</v>
      </c>
      <c r="Q593" s="171" t="s">
        <v>600</v>
      </c>
      <c r="R593" s="61">
        <v>0</v>
      </c>
      <c r="S593" s="62">
        <v>0</v>
      </c>
      <c r="T593" s="183">
        <v>41640</v>
      </c>
      <c r="U593" s="216" t="s">
        <v>163</v>
      </c>
    </row>
    <row r="594" spans="1:21" ht="96">
      <c r="A594" s="46" t="s">
        <v>601</v>
      </c>
      <c r="B594" s="181"/>
      <c r="C594" s="187">
        <v>1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87">
        <v>0</v>
      </c>
      <c r="L594" s="11">
        <v>0</v>
      </c>
      <c r="M594" s="11">
        <v>0</v>
      </c>
      <c r="N594" s="11">
        <v>0</v>
      </c>
      <c r="O594" s="11">
        <v>1</v>
      </c>
      <c r="P594" s="33" t="s">
        <v>578</v>
      </c>
      <c r="Q594" s="98">
        <v>0</v>
      </c>
      <c r="R594" s="61">
        <v>0</v>
      </c>
      <c r="S594" s="62">
        <v>0</v>
      </c>
      <c r="T594" s="183">
        <v>41640</v>
      </c>
      <c r="U594" s="216" t="s">
        <v>171</v>
      </c>
    </row>
    <row r="595" spans="1:21" ht="41.25">
      <c r="A595" s="49" t="s">
        <v>308</v>
      </c>
      <c r="B595" s="33"/>
      <c r="C595" s="52">
        <v>6</v>
      </c>
      <c r="D595" s="11">
        <v>0</v>
      </c>
      <c r="E595" s="52">
        <v>1</v>
      </c>
      <c r="F595" s="11">
        <v>0</v>
      </c>
      <c r="G595" s="52">
        <v>1</v>
      </c>
      <c r="H595" s="11">
        <v>0</v>
      </c>
      <c r="I595" s="52">
        <v>1</v>
      </c>
      <c r="J595" s="11">
        <v>0</v>
      </c>
      <c r="K595" s="52">
        <v>1</v>
      </c>
      <c r="L595" s="11">
        <v>0</v>
      </c>
      <c r="M595" s="52">
        <v>1</v>
      </c>
      <c r="N595" s="11">
        <v>0</v>
      </c>
      <c r="O595" s="52">
        <v>1</v>
      </c>
      <c r="P595" s="33" t="s">
        <v>578</v>
      </c>
      <c r="Q595" s="188">
        <v>0</v>
      </c>
      <c r="R595" s="61">
        <v>0</v>
      </c>
      <c r="S595" s="62">
        <v>0</v>
      </c>
      <c r="T595" s="80">
        <v>41640</v>
      </c>
      <c r="U595" s="207" t="s">
        <v>171</v>
      </c>
    </row>
    <row r="596" spans="1:21" ht="41.25">
      <c r="A596" s="174" t="s">
        <v>602</v>
      </c>
      <c r="B596" s="33"/>
      <c r="C596" s="176">
        <v>1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76">
        <v>0</v>
      </c>
      <c r="N596" s="11">
        <v>1</v>
      </c>
      <c r="O596" s="11">
        <v>0</v>
      </c>
      <c r="P596" s="33" t="s">
        <v>578</v>
      </c>
      <c r="Q596" s="98">
        <v>20000000</v>
      </c>
      <c r="R596" s="61">
        <v>0</v>
      </c>
      <c r="S596" s="62">
        <v>0</v>
      </c>
      <c r="T596" s="180">
        <v>41640</v>
      </c>
      <c r="U596" s="215" t="s">
        <v>171</v>
      </c>
    </row>
    <row r="597" spans="1:21" ht="20.25">
      <c r="A597" s="357" t="s">
        <v>603</v>
      </c>
      <c r="B597" s="358"/>
      <c r="C597" s="358"/>
      <c r="D597" s="358"/>
      <c r="E597" s="358"/>
      <c r="F597" s="358"/>
      <c r="G597" s="358"/>
      <c r="H597" s="358"/>
      <c r="I597" s="358"/>
      <c r="J597" s="358"/>
      <c r="K597" s="358"/>
      <c r="L597" s="358"/>
      <c r="M597" s="358"/>
      <c r="N597" s="358"/>
      <c r="O597" s="358"/>
      <c r="P597" s="358"/>
      <c r="Q597" s="163" t="e">
        <f>Q596+Q593</f>
        <v>#VALUE!</v>
      </c>
      <c r="R597" s="163"/>
      <c r="S597" s="106"/>
      <c r="T597" s="164"/>
      <c r="U597" s="214"/>
    </row>
    <row r="598" spans="1:21" ht="14.25">
      <c r="A598" s="365" t="s">
        <v>604</v>
      </c>
      <c r="B598" s="366"/>
      <c r="C598" s="366"/>
      <c r="D598" s="366"/>
      <c r="E598" s="366"/>
      <c r="F598" s="366"/>
      <c r="G598" s="366"/>
      <c r="H598" s="366"/>
      <c r="I598" s="366"/>
      <c r="J598" s="366"/>
      <c r="K598" s="366"/>
      <c r="L598" s="366"/>
      <c r="M598" s="366"/>
      <c r="N598" s="366"/>
      <c r="O598" s="366"/>
      <c r="P598" s="366"/>
      <c r="Q598" s="366"/>
      <c r="R598" s="366"/>
      <c r="S598" s="366"/>
      <c r="T598" s="366"/>
      <c r="U598" s="367"/>
    </row>
    <row r="599" spans="1:21" ht="15" customHeight="1">
      <c r="A599" s="368" t="s">
        <v>4</v>
      </c>
      <c r="B599" s="369" t="s">
        <v>5</v>
      </c>
      <c r="C599" s="369" t="s">
        <v>6</v>
      </c>
      <c r="D599" s="369" t="s">
        <v>7</v>
      </c>
      <c r="E599" s="369"/>
      <c r="F599" s="369"/>
      <c r="G599" s="369"/>
      <c r="H599" s="369"/>
      <c r="I599" s="369"/>
      <c r="J599" s="369"/>
      <c r="K599" s="369"/>
      <c r="L599" s="369"/>
      <c r="M599" s="369"/>
      <c r="N599" s="369"/>
      <c r="O599" s="369"/>
      <c r="P599" s="369" t="s">
        <v>8</v>
      </c>
      <c r="Q599" s="359" t="s">
        <v>9</v>
      </c>
      <c r="R599" s="359" t="s">
        <v>10</v>
      </c>
      <c r="S599" s="359" t="s">
        <v>11</v>
      </c>
      <c r="T599" s="360" t="s">
        <v>12</v>
      </c>
      <c r="U599" s="361" t="s">
        <v>13</v>
      </c>
    </row>
    <row r="600" spans="1:21" ht="14.25">
      <c r="A600" s="368"/>
      <c r="B600" s="369"/>
      <c r="C600" s="369"/>
      <c r="D600" s="52" t="s">
        <v>15</v>
      </c>
      <c r="E600" s="52" t="s">
        <v>16</v>
      </c>
      <c r="F600" s="52" t="s">
        <v>17</v>
      </c>
      <c r="G600" s="52" t="s">
        <v>18</v>
      </c>
      <c r="H600" s="52" t="s">
        <v>19</v>
      </c>
      <c r="I600" s="52" t="s">
        <v>20</v>
      </c>
      <c r="J600" s="52" t="s">
        <v>21</v>
      </c>
      <c r="K600" s="52" t="s">
        <v>22</v>
      </c>
      <c r="L600" s="52" t="s">
        <v>23</v>
      </c>
      <c r="M600" s="52" t="s">
        <v>24</v>
      </c>
      <c r="N600" s="52" t="s">
        <v>25</v>
      </c>
      <c r="O600" s="53" t="s">
        <v>26</v>
      </c>
      <c r="P600" s="369"/>
      <c r="Q600" s="359"/>
      <c r="R600" s="359"/>
      <c r="S600" s="359"/>
      <c r="T600" s="360"/>
      <c r="U600" s="361"/>
    </row>
    <row r="601" spans="1:21" ht="27">
      <c r="A601" s="32" t="s">
        <v>605</v>
      </c>
      <c r="B601" s="33"/>
      <c r="C601" s="170" t="s">
        <v>107</v>
      </c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33" t="s">
        <v>606</v>
      </c>
      <c r="Q601" s="189">
        <v>0</v>
      </c>
      <c r="R601" s="61">
        <v>0</v>
      </c>
      <c r="S601" s="190" t="e">
        <f aca="true" t="shared" si="9" ref="S601:S619">R601/Q601</f>
        <v>#DIV/0!</v>
      </c>
      <c r="T601" s="180">
        <v>41275</v>
      </c>
      <c r="U601" s="215">
        <v>41639</v>
      </c>
    </row>
    <row r="602" spans="1:21" ht="27">
      <c r="A602" s="32" t="s">
        <v>607</v>
      </c>
      <c r="B602" s="33"/>
      <c r="C602" s="170" t="s">
        <v>107</v>
      </c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33" t="s">
        <v>606</v>
      </c>
      <c r="Q602" s="189">
        <v>0</v>
      </c>
      <c r="R602" s="61">
        <v>0</v>
      </c>
      <c r="S602" s="190" t="e">
        <f t="shared" si="9"/>
        <v>#DIV/0!</v>
      </c>
      <c r="T602" s="180">
        <v>41275</v>
      </c>
      <c r="U602" s="215">
        <v>41639</v>
      </c>
    </row>
    <row r="603" spans="1:21" ht="27">
      <c r="A603" s="32" t="s">
        <v>608</v>
      </c>
      <c r="B603" s="33"/>
      <c r="C603" s="170" t="s">
        <v>107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33" t="s">
        <v>606</v>
      </c>
      <c r="Q603" s="189">
        <v>0</v>
      </c>
      <c r="R603" s="61">
        <v>0</v>
      </c>
      <c r="S603" s="190" t="e">
        <f t="shared" si="9"/>
        <v>#DIV/0!</v>
      </c>
      <c r="T603" s="180">
        <v>41275</v>
      </c>
      <c r="U603" s="215">
        <v>41639</v>
      </c>
    </row>
    <row r="604" spans="1:21" ht="27">
      <c r="A604" s="32" t="s">
        <v>609</v>
      </c>
      <c r="B604" s="33"/>
      <c r="C604" s="170" t="s">
        <v>107</v>
      </c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33" t="s">
        <v>606</v>
      </c>
      <c r="Q604" s="189">
        <v>0</v>
      </c>
      <c r="R604" s="61">
        <v>0</v>
      </c>
      <c r="S604" s="190" t="e">
        <f t="shared" si="9"/>
        <v>#DIV/0!</v>
      </c>
      <c r="T604" s="180">
        <v>41275</v>
      </c>
      <c r="U604" s="215">
        <v>41639</v>
      </c>
    </row>
    <row r="605" spans="1:21" ht="41.25">
      <c r="A605" s="32" t="s">
        <v>610</v>
      </c>
      <c r="B605" s="33"/>
      <c r="C605" s="170" t="s">
        <v>107</v>
      </c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33" t="s">
        <v>606</v>
      </c>
      <c r="Q605" s="189">
        <v>0</v>
      </c>
      <c r="R605" s="61">
        <v>0</v>
      </c>
      <c r="S605" s="190" t="e">
        <f t="shared" si="9"/>
        <v>#DIV/0!</v>
      </c>
      <c r="T605" s="180">
        <v>41275</v>
      </c>
      <c r="U605" s="215">
        <v>41639</v>
      </c>
    </row>
    <row r="606" spans="1:21" ht="27">
      <c r="A606" s="32" t="s">
        <v>611</v>
      </c>
      <c r="B606" s="33"/>
      <c r="C606" s="170" t="s">
        <v>107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33" t="s">
        <v>606</v>
      </c>
      <c r="Q606" s="189">
        <v>0</v>
      </c>
      <c r="R606" s="61">
        <v>0</v>
      </c>
      <c r="S606" s="190" t="e">
        <f t="shared" si="9"/>
        <v>#DIV/0!</v>
      </c>
      <c r="T606" s="180">
        <v>41275</v>
      </c>
      <c r="U606" s="215">
        <v>41639</v>
      </c>
    </row>
    <row r="607" spans="1:21" ht="27">
      <c r="A607" s="32" t="s">
        <v>612</v>
      </c>
      <c r="B607" s="33"/>
      <c r="C607" s="170" t="s">
        <v>107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33" t="s">
        <v>606</v>
      </c>
      <c r="Q607" s="188">
        <v>0</v>
      </c>
      <c r="R607" s="61">
        <v>0</v>
      </c>
      <c r="S607" s="190" t="e">
        <f t="shared" si="9"/>
        <v>#DIV/0!</v>
      </c>
      <c r="T607" s="180">
        <v>41275</v>
      </c>
      <c r="U607" s="215">
        <v>41639</v>
      </c>
    </row>
    <row r="608" spans="1:21" ht="27">
      <c r="A608" s="32" t="s">
        <v>613</v>
      </c>
      <c r="B608" s="33"/>
      <c r="C608" s="170" t="s">
        <v>107</v>
      </c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33" t="s">
        <v>606</v>
      </c>
      <c r="Q608" s="188">
        <v>0</v>
      </c>
      <c r="R608" s="61">
        <v>0</v>
      </c>
      <c r="S608" s="190" t="e">
        <f t="shared" si="9"/>
        <v>#DIV/0!</v>
      </c>
      <c r="T608" s="180">
        <v>41275</v>
      </c>
      <c r="U608" s="215">
        <v>41639</v>
      </c>
    </row>
    <row r="609" spans="1:21" ht="27">
      <c r="A609" s="32" t="s">
        <v>614</v>
      </c>
      <c r="B609" s="33"/>
      <c r="C609" s="170" t="s">
        <v>107</v>
      </c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33" t="s">
        <v>606</v>
      </c>
      <c r="Q609" s="188">
        <v>0</v>
      </c>
      <c r="R609" s="61">
        <v>0</v>
      </c>
      <c r="S609" s="190" t="e">
        <f t="shared" si="9"/>
        <v>#DIV/0!</v>
      </c>
      <c r="T609" s="180">
        <v>41275</v>
      </c>
      <c r="U609" s="215">
        <v>41639</v>
      </c>
    </row>
    <row r="610" spans="1:21" ht="27">
      <c r="A610" s="32" t="s">
        <v>615</v>
      </c>
      <c r="B610" s="33"/>
      <c r="C610" s="52">
        <v>3</v>
      </c>
      <c r="D610" s="11">
        <v>3</v>
      </c>
      <c r="E610" s="52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33" t="s">
        <v>606</v>
      </c>
      <c r="Q610" s="188">
        <v>114000000</v>
      </c>
      <c r="R610" s="61">
        <v>0</v>
      </c>
      <c r="S610" s="190">
        <f t="shared" si="9"/>
        <v>0</v>
      </c>
      <c r="T610" s="180">
        <v>41275</v>
      </c>
      <c r="U610" s="215">
        <v>41639</v>
      </c>
    </row>
    <row r="611" spans="1:21" ht="27">
      <c r="A611" s="32" t="s">
        <v>616</v>
      </c>
      <c r="B611" s="33"/>
      <c r="C611" s="170" t="s">
        <v>107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33" t="s">
        <v>606</v>
      </c>
      <c r="Q611" s="188">
        <v>0</v>
      </c>
      <c r="R611" s="61">
        <v>0</v>
      </c>
      <c r="S611" s="190" t="e">
        <f t="shared" si="9"/>
        <v>#DIV/0!</v>
      </c>
      <c r="T611" s="80">
        <v>41275</v>
      </c>
      <c r="U611" s="207">
        <v>41639</v>
      </c>
    </row>
    <row r="612" spans="1:21" ht="27">
      <c r="A612" s="49" t="s">
        <v>308</v>
      </c>
      <c r="B612" s="33"/>
      <c r="C612" s="52">
        <v>6</v>
      </c>
      <c r="D612" s="11">
        <v>0</v>
      </c>
      <c r="E612" s="52">
        <v>1</v>
      </c>
      <c r="F612" s="11">
        <v>0</v>
      </c>
      <c r="G612" s="52">
        <v>1</v>
      </c>
      <c r="H612" s="11">
        <v>0</v>
      </c>
      <c r="I612" s="52">
        <v>1</v>
      </c>
      <c r="J612" s="11">
        <v>0</v>
      </c>
      <c r="K612" s="52">
        <v>1</v>
      </c>
      <c r="L612" s="11">
        <v>0</v>
      </c>
      <c r="M612" s="52">
        <v>1</v>
      </c>
      <c r="N612" s="11">
        <v>0</v>
      </c>
      <c r="O612" s="52">
        <v>1</v>
      </c>
      <c r="P612" s="33" t="s">
        <v>606</v>
      </c>
      <c r="Q612" s="188">
        <v>0</v>
      </c>
      <c r="R612" s="61">
        <v>0</v>
      </c>
      <c r="S612" s="190" t="e">
        <f t="shared" si="9"/>
        <v>#DIV/0!</v>
      </c>
      <c r="T612" s="80">
        <v>41275</v>
      </c>
      <c r="U612" s="207">
        <v>41639</v>
      </c>
    </row>
    <row r="613" spans="1:21" ht="17.25">
      <c r="A613" s="351" t="s">
        <v>585</v>
      </c>
      <c r="B613" s="352"/>
      <c r="C613" s="352"/>
      <c r="D613" s="352"/>
      <c r="E613" s="352"/>
      <c r="F613" s="352"/>
      <c r="G613" s="352"/>
      <c r="H613" s="352"/>
      <c r="I613" s="352"/>
      <c r="J613" s="352"/>
      <c r="K613" s="352"/>
      <c r="L613" s="352"/>
      <c r="M613" s="352"/>
      <c r="N613" s="352"/>
      <c r="O613" s="352"/>
      <c r="P613" s="352"/>
      <c r="Q613" s="191">
        <f>SUM(Q601:Q612)</f>
        <v>114000000</v>
      </c>
      <c r="R613" s="191">
        <f>SUM(R601:R612)</f>
        <v>0</v>
      </c>
      <c r="S613" s="192">
        <f t="shared" si="9"/>
        <v>0</v>
      </c>
      <c r="T613" s="193"/>
      <c r="U613" s="218"/>
    </row>
    <row r="614" spans="1:21" ht="27">
      <c r="A614" s="32" t="s">
        <v>617</v>
      </c>
      <c r="B614" s="33"/>
      <c r="C614" s="52">
        <v>3</v>
      </c>
      <c r="D614" s="11">
        <v>0</v>
      </c>
      <c r="E614" s="52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52">
        <v>0</v>
      </c>
      <c r="N614" s="11">
        <v>0</v>
      </c>
      <c r="O614" s="52">
        <v>3</v>
      </c>
      <c r="P614" s="33" t="s">
        <v>606</v>
      </c>
      <c r="Q614" s="188">
        <v>15000000</v>
      </c>
      <c r="R614" s="61">
        <v>0</v>
      </c>
      <c r="S614" s="190">
        <f t="shared" si="9"/>
        <v>0</v>
      </c>
      <c r="T614" s="180">
        <v>41275</v>
      </c>
      <c r="U614" s="215" t="s">
        <v>171</v>
      </c>
    </row>
    <row r="615" spans="1:21" ht="27">
      <c r="A615" s="32" t="s">
        <v>618</v>
      </c>
      <c r="B615" s="33"/>
      <c r="C615" s="170" t="s">
        <v>107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52"/>
      <c r="N615" s="11"/>
      <c r="O615" s="52"/>
      <c r="P615" s="33" t="s">
        <v>606</v>
      </c>
      <c r="Q615" s="188">
        <v>0</v>
      </c>
      <c r="R615" s="61">
        <v>0</v>
      </c>
      <c r="S615" s="190" t="e">
        <f t="shared" si="9"/>
        <v>#DIV/0!</v>
      </c>
      <c r="T615" s="180">
        <v>41275</v>
      </c>
      <c r="U615" s="215" t="s">
        <v>171</v>
      </c>
    </row>
    <row r="616" spans="1:21" ht="27">
      <c r="A616" s="32" t="s">
        <v>619</v>
      </c>
      <c r="B616" s="33"/>
      <c r="C616" s="52">
        <v>1</v>
      </c>
      <c r="D616" s="11">
        <v>0</v>
      </c>
      <c r="E616" s="52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52">
        <v>0</v>
      </c>
      <c r="N616" s="11">
        <v>0</v>
      </c>
      <c r="O616" s="52">
        <v>1</v>
      </c>
      <c r="P616" s="33" t="s">
        <v>606</v>
      </c>
      <c r="Q616" s="188">
        <v>0</v>
      </c>
      <c r="R616" s="61">
        <v>0</v>
      </c>
      <c r="S616" s="190" t="e">
        <f t="shared" si="9"/>
        <v>#DIV/0!</v>
      </c>
      <c r="T616" s="180">
        <v>41275</v>
      </c>
      <c r="U616" s="215" t="s">
        <v>171</v>
      </c>
    </row>
    <row r="617" spans="1:21" ht="17.25">
      <c r="A617" s="353" t="s">
        <v>585</v>
      </c>
      <c r="B617" s="354"/>
      <c r="C617" s="354"/>
      <c r="D617" s="354"/>
      <c r="E617" s="354"/>
      <c r="F617" s="354"/>
      <c r="G617" s="354"/>
      <c r="H617" s="354"/>
      <c r="I617" s="354"/>
      <c r="J617" s="354"/>
      <c r="K617" s="354"/>
      <c r="L617" s="354"/>
      <c r="M617" s="354"/>
      <c r="N617" s="354"/>
      <c r="O617" s="354"/>
      <c r="P617" s="354"/>
      <c r="Q617" s="191">
        <f>SUM(Q614:Q616)</f>
        <v>15000000</v>
      </c>
      <c r="R617" s="191">
        <f>SUM(R614:R616)</f>
        <v>0</v>
      </c>
      <c r="S617" s="192">
        <f t="shared" si="9"/>
        <v>0</v>
      </c>
      <c r="T617" s="355"/>
      <c r="U617" s="356"/>
    </row>
    <row r="618" spans="1:21" ht="20.25">
      <c r="A618" s="357" t="s">
        <v>620</v>
      </c>
      <c r="B618" s="358"/>
      <c r="C618" s="358"/>
      <c r="D618" s="358"/>
      <c r="E618" s="358"/>
      <c r="F618" s="358"/>
      <c r="G618" s="358"/>
      <c r="H618" s="358"/>
      <c r="I618" s="358"/>
      <c r="J618" s="358"/>
      <c r="K618" s="358"/>
      <c r="L618" s="358"/>
      <c r="M618" s="358"/>
      <c r="N618" s="358"/>
      <c r="O618" s="358"/>
      <c r="P618" s="358"/>
      <c r="Q618" s="163">
        <f>Q613+Q617</f>
        <v>129000000</v>
      </c>
      <c r="R618" s="163">
        <f>R613+R617</f>
        <v>0</v>
      </c>
      <c r="S618" s="192">
        <f t="shared" si="9"/>
        <v>0</v>
      </c>
      <c r="T618" s="355"/>
      <c r="U618" s="356"/>
    </row>
    <row r="619" spans="1:21" ht="21" thickBot="1">
      <c r="A619" s="347" t="s">
        <v>621</v>
      </c>
      <c r="B619" s="348"/>
      <c r="C619" s="348"/>
      <c r="D619" s="348"/>
      <c r="E619" s="348"/>
      <c r="F619" s="348"/>
      <c r="G619" s="348"/>
      <c r="H619" s="348"/>
      <c r="I619" s="348"/>
      <c r="J619" s="348"/>
      <c r="K619" s="348"/>
      <c r="L619" s="348"/>
      <c r="M619" s="348"/>
      <c r="N619" s="348"/>
      <c r="O619" s="348"/>
      <c r="P619" s="348"/>
      <c r="Q619" s="194" t="e">
        <f>Q45+Q99+Q134+Q267+Q280+Q295+Q405+Q415+Q496+Q529+Q564+Q597+Q618</f>
        <v>#VALUE!</v>
      </c>
      <c r="R619" s="194">
        <f>R614+R618</f>
        <v>0</v>
      </c>
      <c r="S619" s="195" t="e">
        <f t="shared" si="9"/>
        <v>#VALUE!</v>
      </c>
      <c r="T619" s="349"/>
      <c r="U619" s="350"/>
    </row>
  </sheetData>
  <sheetProtection/>
  <protectedRanges>
    <protectedRange password="C7A1" sqref="A245:P264" name="Rango1"/>
  </protectedRanges>
  <mergeCells count="385">
    <mergeCell ref="Q103:Q131"/>
    <mergeCell ref="R103:R131"/>
    <mergeCell ref="S103:S131"/>
    <mergeCell ref="R5:R6"/>
    <mergeCell ref="S5:S6"/>
    <mergeCell ref="T5:T6"/>
    <mergeCell ref="U5:U6"/>
    <mergeCell ref="A1:U1"/>
    <mergeCell ref="A2:U2"/>
    <mergeCell ref="A3:U3"/>
    <mergeCell ref="A4:U4"/>
    <mergeCell ref="A5:A6"/>
    <mergeCell ref="B5:B6"/>
    <mergeCell ref="C5:C6"/>
    <mergeCell ref="D5:O5"/>
    <mergeCell ref="P5:P6"/>
    <mergeCell ref="Q5:Q6"/>
    <mergeCell ref="R47:R48"/>
    <mergeCell ref="S47:S48"/>
    <mergeCell ref="T47:T48"/>
    <mergeCell ref="U47:U48"/>
    <mergeCell ref="A45:P45"/>
    <mergeCell ref="A46:U46"/>
    <mergeCell ref="A47:A48"/>
    <mergeCell ref="B47:B48"/>
    <mergeCell ref="C47:C48"/>
    <mergeCell ref="D47:O47"/>
    <mergeCell ref="P47:P48"/>
    <mergeCell ref="Q47:Q48"/>
    <mergeCell ref="R101:R102"/>
    <mergeCell ref="S101:S102"/>
    <mergeCell ref="T101:T102"/>
    <mergeCell ref="U101:U102"/>
    <mergeCell ref="A99:P99"/>
    <mergeCell ref="A100:U100"/>
    <mergeCell ref="A101:A102"/>
    <mergeCell ref="B101:B102"/>
    <mergeCell ref="C101:C102"/>
    <mergeCell ref="D101:O101"/>
    <mergeCell ref="P101:P102"/>
    <mergeCell ref="Q101:Q102"/>
    <mergeCell ref="R136:R137"/>
    <mergeCell ref="S136:S137"/>
    <mergeCell ref="T136:T137"/>
    <mergeCell ref="U136:U137"/>
    <mergeCell ref="A134:P134"/>
    <mergeCell ref="A135:U135"/>
    <mergeCell ref="A136:A137"/>
    <mergeCell ref="B136:B137"/>
    <mergeCell ref="C136:C137"/>
    <mergeCell ref="D136:O136"/>
    <mergeCell ref="P136:P137"/>
    <mergeCell ref="Q136:Q137"/>
    <mergeCell ref="Q167:Q168"/>
    <mergeCell ref="R167:R168"/>
    <mergeCell ref="S167:S168"/>
    <mergeCell ref="T167:T168"/>
    <mergeCell ref="U167:U168"/>
    <mergeCell ref="A138:U138"/>
    <mergeCell ref="A165:P165"/>
    <mergeCell ref="A166:U166"/>
    <mergeCell ref="A167:A168"/>
    <mergeCell ref="B167:B168"/>
    <mergeCell ref="C167:C168"/>
    <mergeCell ref="D167:O167"/>
    <mergeCell ref="P167:P168"/>
    <mergeCell ref="A181:U181"/>
    <mergeCell ref="Q182:Q184"/>
    <mergeCell ref="R182:R184"/>
    <mergeCell ref="S182:S184"/>
    <mergeCell ref="A186:P186"/>
    <mergeCell ref="Q169:Q178"/>
    <mergeCell ref="R169:R178"/>
    <mergeCell ref="S169:S178"/>
    <mergeCell ref="A180:P180"/>
    <mergeCell ref="U188:U189"/>
    <mergeCell ref="A225:P225"/>
    <mergeCell ref="A187:U187"/>
    <mergeCell ref="A188:A189"/>
    <mergeCell ref="B188:B189"/>
    <mergeCell ref="C188:C189"/>
    <mergeCell ref="D188:O188"/>
    <mergeCell ref="P188:P189"/>
    <mergeCell ref="Q188:Q189"/>
    <mergeCell ref="R188:R189"/>
    <mergeCell ref="S188:S189"/>
    <mergeCell ref="T188:T189"/>
    <mergeCell ref="U227:U228"/>
    <mergeCell ref="Q229:Q239"/>
    <mergeCell ref="R229:R239"/>
    <mergeCell ref="S229:S239"/>
    <mergeCell ref="A226:U226"/>
    <mergeCell ref="A227:A228"/>
    <mergeCell ref="B227:B228"/>
    <mergeCell ref="C227:C228"/>
    <mergeCell ref="D227:O227"/>
    <mergeCell ref="P227:P228"/>
    <mergeCell ref="Q227:Q228"/>
    <mergeCell ref="R227:R228"/>
    <mergeCell ref="S227:S228"/>
    <mergeCell ref="T227:T228"/>
    <mergeCell ref="Q245:Q264"/>
    <mergeCell ref="R245:R264"/>
    <mergeCell ref="S245:S264"/>
    <mergeCell ref="A266:P266"/>
    <mergeCell ref="A267:P267"/>
    <mergeCell ref="S243:S244"/>
    <mergeCell ref="T243:T244"/>
    <mergeCell ref="U243:U244"/>
    <mergeCell ref="A241:P241"/>
    <mergeCell ref="A242:U242"/>
    <mergeCell ref="A243:A244"/>
    <mergeCell ref="B243:B244"/>
    <mergeCell ref="C243:C244"/>
    <mergeCell ref="D243:O243"/>
    <mergeCell ref="P243:P244"/>
    <mergeCell ref="Q243:Q244"/>
    <mergeCell ref="R243:R244"/>
    <mergeCell ref="T270:T271"/>
    <mergeCell ref="U270:U271"/>
    <mergeCell ref="A280:P280"/>
    <mergeCell ref="A268:U268"/>
    <mergeCell ref="A269:U269"/>
    <mergeCell ref="A270:A271"/>
    <mergeCell ref="B270:B271"/>
    <mergeCell ref="C270:C271"/>
    <mergeCell ref="D270:O270"/>
    <mergeCell ref="P270:P271"/>
    <mergeCell ref="Q270:Q271"/>
    <mergeCell ref="R270:R271"/>
    <mergeCell ref="S270:S271"/>
    <mergeCell ref="U282:U283"/>
    <mergeCell ref="A295:P295"/>
    <mergeCell ref="A281:U281"/>
    <mergeCell ref="A282:A283"/>
    <mergeCell ref="B282:B283"/>
    <mergeCell ref="C282:C283"/>
    <mergeCell ref="D282:O282"/>
    <mergeCell ref="P282:P283"/>
    <mergeCell ref="Q282:Q283"/>
    <mergeCell ref="R282:R283"/>
    <mergeCell ref="S282:S283"/>
    <mergeCell ref="T282:T283"/>
    <mergeCell ref="U297:U298"/>
    <mergeCell ref="A300:U300"/>
    <mergeCell ref="A305:P305"/>
    <mergeCell ref="A296:U296"/>
    <mergeCell ref="A297:A298"/>
    <mergeCell ref="B297:B298"/>
    <mergeCell ref="C297:C298"/>
    <mergeCell ref="D297:O297"/>
    <mergeCell ref="P297:P298"/>
    <mergeCell ref="Q297:Q298"/>
    <mergeCell ref="R297:R298"/>
    <mergeCell ref="S297:S298"/>
    <mergeCell ref="T297:T298"/>
    <mergeCell ref="A317:U317"/>
    <mergeCell ref="A318:U318"/>
    <mergeCell ref="A323:P323"/>
    <mergeCell ref="A324:U324"/>
    <mergeCell ref="A328:P328"/>
    <mergeCell ref="S315:S316"/>
    <mergeCell ref="T315:T316"/>
    <mergeCell ref="U315:U316"/>
    <mergeCell ref="A306:U306"/>
    <mergeCell ref="A314:P314"/>
    <mergeCell ref="A315:A316"/>
    <mergeCell ref="B315:B316"/>
    <mergeCell ref="C315:C316"/>
    <mergeCell ref="D315:O315"/>
    <mergeCell ref="P315:P316"/>
    <mergeCell ref="Q315:Q316"/>
    <mergeCell ref="R315:R316"/>
    <mergeCell ref="Q336:Q337"/>
    <mergeCell ref="R336:R337"/>
    <mergeCell ref="S336:S337"/>
    <mergeCell ref="T336:T337"/>
    <mergeCell ref="U336:U337"/>
    <mergeCell ref="A329:U329"/>
    <mergeCell ref="A334:P334"/>
    <mergeCell ref="A335:P335"/>
    <mergeCell ref="A336:A337"/>
    <mergeCell ref="B336:B337"/>
    <mergeCell ref="C336:C337"/>
    <mergeCell ref="D336:O336"/>
    <mergeCell ref="P336:P337"/>
    <mergeCell ref="A356:U356"/>
    <mergeCell ref="A359:P359"/>
    <mergeCell ref="A360:U360"/>
    <mergeCell ref="A366:P366"/>
    <mergeCell ref="A345:U345"/>
    <mergeCell ref="A349:P349"/>
    <mergeCell ref="A350:U350"/>
    <mergeCell ref="A355:P355"/>
    <mergeCell ref="A338:U338"/>
    <mergeCell ref="A339:U339"/>
    <mergeCell ref="A344:P344"/>
    <mergeCell ref="A375:U375"/>
    <mergeCell ref="A376:U376"/>
    <mergeCell ref="A378:P378"/>
    <mergeCell ref="Q373:Q374"/>
    <mergeCell ref="R373:R374"/>
    <mergeCell ref="S373:S374"/>
    <mergeCell ref="T373:T374"/>
    <mergeCell ref="U373:U374"/>
    <mergeCell ref="A367:U367"/>
    <mergeCell ref="A371:P371"/>
    <mergeCell ref="A372:P372"/>
    <mergeCell ref="A373:A374"/>
    <mergeCell ref="B373:B374"/>
    <mergeCell ref="C373:C374"/>
    <mergeCell ref="D373:O373"/>
    <mergeCell ref="P373:P374"/>
    <mergeCell ref="A390:U390"/>
    <mergeCell ref="A404:P404"/>
    <mergeCell ref="A405:P405"/>
    <mergeCell ref="Q388:Q389"/>
    <mergeCell ref="R388:R389"/>
    <mergeCell ref="S388:S389"/>
    <mergeCell ref="T388:T389"/>
    <mergeCell ref="U388:U389"/>
    <mergeCell ref="A379:U379"/>
    <mergeCell ref="A386:P386"/>
    <mergeCell ref="A387:P387"/>
    <mergeCell ref="A388:A389"/>
    <mergeCell ref="B388:B389"/>
    <mergeCell ref="C388:C389"/>
    <mergeCell ref="D388:O388"/>
    <mergeCell ref="P388:P389"/>
    <mergeCell ref="U407:U408"/>
    <mergeCell ref="A411:U411"/>
    <mergeCell ref="A415:P415"/>
    <mergeCell ref="A406:U406"/>
    <mergeCell ref="A407:A408"/>
    <mergeCell ref="B407:B408"/>
    <mergeCell ref="C407:C408"/>
    <mergeCell ref="D407:O407"/>
    <mergeCell ref="P407:P408"/>
    <mergeCell ref="Q407:Q408"/>
    <mergeCell ref="R407:R408"/>
    <mergeCell ref="S407:S408"/>
    <mergeCell ref="T407:T408"/>
    <mergeCell ref="U417:U418"/>
    <mergeCell ref="A419:U419"/>
    <mergeCell ref="A420:U420"/>
    <mergeCell ref="A416:U416"/>
    <mergeCell ref="A417:A418"/>
    <mergeCell ref="B417:B418"/>
    <mergeCell ref="C417:C418"/>
    <mergeCell ref="D417:O417"/>
    <mergeCell ref="P417:P418"/>
    <mergeCell ref="Q417:Q418"/>
    <mergeCell ref="R417:R418"/>
    <mergeCell ref="S417:S418"/>
    <mergeCell ref="T417:T418"/>
    <mergeCell ref="A444:U444"/>
    <mergeCell ref="A445:U445"/>
    <mergeCell ref="A447:P447"/>
    <mergeCell ref="A448:U448"/>
    <mergeCell ref="R442:R443"/>
    <mergeCell ref="S442:S443"/>
    <mergeCell ref="T442:T443"/>
    <mergeCell ref="U442:U443"/>
    <mergeCell ref="A430:U430"/>
    <mergeCell ref="A438:U438"/>
    <mergeCell ref="A441:P441"/>
    <mergeCell ref="A442:A443"/>
    <mergeCell ref="B442:B443"/>
    <mergeCell ref="C442:C443"/>
    <mergeCell ref="D442:O442"/>
    <mergeCell ref="P442:P443"/>
    <mergeCell ref="Q442:Q443"/>
    <mergeCell ref="T451:T452"/>
    <mergeCell ref="U451:U452"/>
    <mergeCell ref="A453:U453"/>
    <mergeCell ref="A450:P450"/>
    <mergeCell ref="A451:A452"/>
    <mergeCell ref="B451:B452"/>
    <mergeCell ref="C451:C452"/>
    <mergeCell ref="D451:O451"/>
    <mergeCell ref="P451:P452"/>
    <mergeCell ref="Q451:Q452"/>
    <mergeCell ref="R451:R452"/>
    <mergeCell ref="S451:S452"/>
    <mergeCell ref="T461:T462"/>
    <mergeCell ref="U461:U462"/>
    <mergeCell ref="A463:U463"/>
    <mergeCell ref="A460:P460"/>
    <mergeCell ref="A461:A462"/>
    <mergeCell ref="B461:B462"/>
    <mergeCell ref="C461:C462"/>
    <mergeCell ref="D461:O461"/>
    <mergeCell ref="P461:P462"/>
    <mergeCell ref="Q461:Q462"/>
    <mergeCell ref="R461:R462"/>
    <mergeCell ref="S461:S462"/>
    <mergeCell ref="A484:U484"/>
    <mergeCell ref="A489:U489"/>
    <mergeCell ref="A495:P495"/>
    <mergeCell ref="A496:P496"/>
    <mergeCell ref="A464:U464"/>
    <mergeCell ref="Q465:Q473"/>
    <mergeCell ref="R465:R473"/>
    <mergeCell ref="S465:S473"/>
    <mergeCell ref="A476:U476"/>
    <mergeCell ref="A479:U479"/>
    <mergeCell ref="U498:U499"/>
    <mergeCell ref="A500:U500"/>
    <mergeCell ref="A502:P502"/>
    <mergeCell ref="A497:U497"/>
    <mergeCell ref="A498:A499"/>
    <mergeCell ref="B498:B499"/>
    <mergeCell ref="C498:C499"/>
    <mergeCell ref="D498:O498"/>
    <mergeCell ref="P498:P499"/>
    <mergeCell ref="Q498:Q499"/>
    <mergeCell ref="R498:R499"/>
    <mergeCell ref="S498:S499"/>
    <mergeCell ref="T498:T499"/>
    <mergeCell ref="A528:P528"/>
    <mergeCell ref="A529:P529"/>
    <mergeCell ref="A530:U530"/>
    <mergeCell ref="A531:A532"/>
    <mergeCell ref="B531:B532"/>
    <mergeCell ref="C531:C532"/>
    <mergeCell ref="D531:O531"/>
    <mergeCell ref="P531:P532"/>
    <mergeCell ref="A503:U503"/>
    <mergeCell ref="A510:P510"/>
    <mergeCell ref="A511:U511"/>
    <mergeCell ref="Q513:Q523"/>
    <mergeCell ref="R513:R523"/>
    <mergeCell ref="S513:S523"/>
    <mergeCell ref="A536:U536"/>
    <mergeCell ref="A540:U540"/>
    <mergeCell ref="A544:U544"/>
    <mergeCell ref="A546:U546"/>
    <mergeCell ref="Q531:Q532"/>
    <mergeCell ref="R531:R532"/>
    <mergeCell ref="S531:S532"/>
    <mergeCell ref="T531:T532"/>
    <mergeCell ref="U531:U532"/>
    <mergeCell ref="S566:S567"/>
    <mergeCell ref="T566:T567"/>
    <mergeCell ref="U566:U567"/>
    <mergeCell ref="A564:P564"/>
    <mergeCell ref="A565:U565"/>
    <mergeCell ref="A566:A567"/>
    <mergeCell ref="B566:B567"/>
    <mergeCell ref="C566:C567"/>
    <mergeCell ref="D566:O566"/>
    <mergeCell ref="P566:P567"/>
    <mergeCell ref="Q566:Q567"/>
    <mergeCell ref="R566:R567"/>
    <mergeCell ref="A581:U581"/>
    <mergeCell ref="A585:P585"/>
    <mergeCell ref="T585:U585"/>
    <mergeCell ref="A586:U586"/>
    <mergeCell ref="A587:U587"/>
    <mergeCell ref="A591:P591"/>
    <mergeCell ref="T591:U591"/>
    <mergeCell ref="A568:U568"/>
    <mergeCell ref="A576:P576"/>
    <mergeCell ref="A577:U577"/>
    <mergeCell ref="A580:P580"/>
    <mergeCell ref="T580:U580"/>
    <mergeCell ref="A592:U592"/>
    <mergeCell ref="A597:P597"/>
    <mergeCell ref="A598:U598"/>
    <mergeCell ref="A599:A600"/>
    <mergeCell ref="B599:B600"/>
    <mergeCell ref="C599:C600"/>
    <mergeCell ref="D599:O599"/>
    <mergeCell ref="P599:P600"/>
    <mergeCell ref="Q599:Q600"/>
    <mergeCell ref="A619:P619"/>
    <mergeCell ref="T619:U619"/>
    <mergeCell ref="A613:P613"/>
    <mergeCell ref="A617:P617"/>
    <mergeCell ref="T617:U618"/>
    <mergeCell ref="A618:P618"/>
    <mergeCell ref="R599:R600"/>
    <mergeCell ref="S599:S600"/>
    <mergeCell ref="T599:T600"/>
    <mergeCell ref="U599:U600"/>
  </mergeCells>
  <printOptions/>
  <pageMargins left="0.7086614173228347" right="0.7086614173228347" top="0.7480314960629921" bottom="0.7480314960629921" header="0.31496062992125984" footer="0.31496062992125984"/>
  <pageSetup orientation="landscape" paperSize="14" scale="65" r:id="rId2"/>
  <ignoredErrors>
    <ignoredError sqref="A133:U482 A484:U665 A7:U102 A103:P131 T103:U13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2"/>
  <sheetViews>
    <sheetView zoomScale="90" zoomScaleNormal="90" zoomScalePageLayoutView="0" workbookViewId="0" topLeftCell="A230">
      <selection activeCell="C230" sqref="C230"/>
    </sheetView>
  </sheetViews>
  <sheetFormatPr defaultColWidth="11.421875" defaultRowHeight="15"/>
  <cols>
    <col min="1" max="1" width="22.8515625" style="0" customWidth="1"/>
    <col min="3" max="3" width="16.28125" style="0" customWidth="1"/>
    <col min="4" max="4" width="15.00390625" style="0" customWidth="1"/>
    <col min="5" max="5" width="13.421875" style="0" customWidth="1"/>
    <col min="6" max="6" width="13.8515625" style="0" customWidth="1"/>
    <col min="7" max="7" width="12.8515625" style="0" customWidth="1"/>
  </cols>
  <sheetData>
    <row r="1" spans="1:11" ht="14.25">
      <c r="A1" s="500" t="s">
        <v>623</v>
      </c>
      <c r="B1" s="501"/>
      <c r="C1" s="501"/>
      <c r="D1" s="501"/>
      <c r="E1" s="501"/>
      <c r="F1" s="501"/>
      <c r="G1" s="501"/>
      <c r="H1" s="501"/>
      <c r="I1" s="501"/>
      <c r="J1" s="501"/>
      <c r="K1" s="502"/>
    </row>
    <row r="2" spans="1:11" ht="14.25">
      <c r="A2" s="468" t="s">
        <v>624</v>
      </c>
      <c r="B2" s="469"/>
      <c r="C2" s="469"/>
      <c r="D2" s="469"/>
      <c r="E2" s="469"/>
      <c r="F2" s="469"/>
      <c r="G2" s="469"/>
      <c r="H2" s="469"/>
      <c r="I2" s="469"/>
      <c r="J2" s="469"/>
      <c r="K2" s="470"/>
    </row>
    <row r="3" spans="1:11" ht="14.25">
      <c r="A3" s="219" t="s">
        <v>625</v>
      </c>
      <c r="B3" s="471" t="s">
        <v>626</v>
      </c>
      <c r="C3" s="471"/>
      <c r="D3" s="471"/>
      <c r="E3" s="471"/>
      <c r="F3" s="471"/>
      <c r="G3" s="471"/>
      <c r="H3" s="471"/>
      <c r="I3" s="471"/>
      <c r="J3" s="471"/>
      <c r="K3" s="472"/>
    </row>
    <row r="4" spans="1:11" ht="14.25">
      <c r="A4" s="219" t="s">
        <v>627</v>
      </c>
      <c r="B4" s="471" t="s">
        <v>628</v>
      </c>
      <c r="C4" s="471"/>
      <c r="D4" s="471"/>
      <c r="E4" s="471"/>
      <c r="F4" s="471"/>
      <c r="G4" s="471"/>
      <c r="H4" s="471"/>
      <c r="I4" s="471"/>
      <c r="J4" s="471"/>
      <c r="K4" s="472"/>
    </row>
    <row r="5" spans="1:11" ht="27">
      <c r="A5" s="220" t="s">
        <v>4</v>
      </c>
      <c r="B5" s="221" t="s">
        <v>5</v>
      </c>
      <c r="C5" s="221" t="s">
        <v>629</v>
      </c>
      <c r="D5" s="221" t="s">
        <v>8</v>
      </c>
      <c r="E5" s="222" t="s">
        <v>9</v>
      </c>
      <c r="F5" s="222" t="s">
        <v>10</v>
      </c>
      <c r="G5" s="222" t="s">
        <v>11</v>
      </c>
      <c r="H5" s="223" t="s">
        <v>12</v>
      </c>
      <c r="I5" s="223" t="s">
        <v>13</v>
      </c>
      <c r="J5" s="224" t="s">
        <v>27</v>
      </c>
      <c r="K5" s="225" t="s">
        <v>14</v>
      </c>
    </row>
    <row r="6" spans="1:11" ht="14.25">
      <c r="A6" s="473" t="s">
        <v>630</v>
      </c>
      <c r="B6" s="474"/>
      <c r="C6" s="474"/>
      <c r="D6" s="474"/>
      <c r="E6" s="474"/>
      <c r="F6" s="474"/>
      <c r="G6" s="474"/>
      <c r="H6" s="474"/>
      <c r="I6" s="474"/>
      <c r="J6" s="474"/>
      <c r="K6" s="475"/>
    </row>
    <row r="7" spans="1:11" ht="54.75">
      <c r="A7" s="226" t="s">
        <v>631</v>
      </c>
      <c r="B7" s="227"/>
      <c r="C7" s="227" t="s">
        <v>632</v>
      </c>
      <c r="D7" s="228" t="s">
        <v>633</v>
      </c>
      <c r="E7" s="229">
        <v>0</v>
      </c>
      <c r="F7" s="229">
        <v>0</v>
      </c>
      <c r="G7" s="230" t="e">
        <v>#DIV/0!</v>
      </c>
      <c r="H7" s="499" t="s">
        <v>634</v>
      </c>
      <c r="I7" s="499"/>
      <c r="J7" s="231">
        <v>0</v>
      </c>
      <c r="K7" s="232"/>
    </row>
    <row r="8" spans="1:11" ht="54.75">
      <c r="A8" s="233" t="s">
        <v>635</v>
      </c>
      <c r="B8" s="234"/>
      <c r="C8" s="227" t="s">
        <v>636</v>
      </c>
      <c r="D8" s="234" t="s">
        <v>637</v>
      </c>
      <c r="E8" s="229">
        <v>0</v>
      </c>
      <c r="F8" s="229">
        <v>0</v>
      </c>
      <c r="G8" s="230" t="e">
        <v>#DIV/0!</v>
      </c>
      <c r="H8" s="235">
        <v>41640</v>
      </c>
      <c r="I8" s="235">
        <v>41759</v>
      </c>
      <c r="J8" s="231">
        <v>0</v>
      </c>
      <c r="K8" s="232"/>
    </row>
    <row r="9" spans="1:11" ht="54.75">
      <c r="A9" s="233" t="s">
        <v>638</v>
      </c>
      <c r="B9" s="234"/>
      <c r="C9" s="227" t="s">
        <v>639</v>
      </c>
      <c r="D9" s="234" t="s">
        <v>637</v>
      </c>
      <c r="E9" s="229">
        <v>0</v>
      </c>
      <c r="F9" s="229">
        <v>0</v>
      </c>
      <c r="G9" s="230" t="e">
        <v>#DIV/0!</v>
      </c>
      <c r="H9" s="499" t="s">
        <v>634</v>
      </c>
      <c r="I9" s="499"/>
      <c r="J9" s="231">
        <v>0</v>
      </c>
      <c r="K9" s="236"/>
    </row>
    <row r="10" spans="1:11" ht="110.25">
      <c r="A10" s="233" t="s">
        <v>640</v>
      </c>
      <c r="B10" s="234"/>
      <c r="C10" s="227" t="s">
        <v>641</v>
      </c>
      <c r="D10" s="228" t="s">
        <v>642</v>
      </c>
      <c r="E10" s="229">
        <v>0</v>
      </c>
      <c r="F10" s="229">
        <v>0</v>
      </c>
      <c r="G10" s="230" t="e">
        <v>#DIV/0!</v>
      </c>
      <c r="H10" s="499" t="s">
        <v>634</v>
      </c>
      <c r="I10" s="499"/>
      <c r="J10" s="231">
        <v>0</v>
      </c>
      <c r="K10" s="232"/>
    </row>
    <row r="11" spans="1:11" ht="14.25">
      <c r="A11" s="489" t="s">
        <v>643</v>
      </c>
      <c r="B11" s="490"/>
      <c r="C11" s="490"/>
      <c r="D11" s="490"/>
      <c r="E11" s="237">
        <f>SUM(E7:E10)</f>
        <v>0</v>
      </c>
      <c r="F11" s="237">
        <f>SUM(F7:F10)</f>
        <v>0</v>
      </c>
      <c r="G11" s="238" t="e">
        <f>F11/E11</f>
        <v>#DIV/0!</v>
      </c>
      <c r="H11" s="484"/>
      <c r="I11" s="484"/>
      <c r="J11" s="484"/>
      <c r="K11" s="485"/>
    </row>
    <row r="12" spans="1:11" ht="14.25">
      <c r="A12" s="473" t="s">
        <v>644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5"/>
    </row>
    <row r="13" spans="1:11" ht="41.25">
      <c r="A13" s="233" t="s">
        <v>534</v>
      </c>
      <c r="B13" s="126"/>
      <c r="C13" s="227" t="s">
        <v>645</v>
      </c>
      <c r="D13" s="227" t="s">
        <v>29</v>
      </c>
      <c r="E13" s="229">
        <v>0</v>
      </c>
      <c r="F13" s="229">
        <v>0</v>
      </c>
      <c r="G13" s="230" t="e">
        <f>F13/E13</f>
        <v>#DIV/0!</v>
      </c>
      <c r="H13" s="239">
        <v>41641</v>
      </c>
      <c r="I13" s="239" t="s">
        <v>365</v>
      </c>
      <c r="J13" s="240">
        <v>0</v>
      </c>
      <c r="K13" s="241"/>
    </row>
    <row r="14" spans="1:11" ht="41.25">
      <c r="A14" s="233" t="s">
        <v>646</v>
      </c>
      <c r="B14" s="126"/>
      <c r="C14" s="227" t="s">
        <v>647</v>
      </c>
      <c r="D14" s="227" t="s">
        <v>29</v>
      </c>
      <c r="E14" s="229">
        <v>15000000</v>
      </c>
      <c r="F14" s="229">
        <v>0</v>
      </c>
      <c r="G14" s="230">
        <f>F14/E14</f>
        <v>0</v>
      </c>
      <c r="H14" s="239">
        <v>41306</v>
      </c>
      <c r="I14" s="239" t="s">
        <v>163</v>
      </c>
      <c r="J14" s="240">
        <v>0</v>
      </c>
      <c r="K14" s="241"/>
    </row>
    <row r="15" spans="1:11" ht="82.5">
      <c r="A15" s="233" t="s">
        <v>648</v>
      </c>
      <c r="B15" s="234"/>
      <c r="C15" s="227" t="s">
        <v>649</v>
      </c>
      <c r="D15" s="227" t="s">
        <v>29</v>
      </c>
      <c r="E15" s="229">
        <v>0</v>
      </c>
      <c r="F15" s="229">
        <v>0</v>
      </c>
      <c r="G15" s="230" t="e">
        <f>F15/E15</f>
        <v>#DIV/0!</v>
      </c>
      <c r="H15" s="239">
        <v>41306</v>
      </c>
      <c r="I15" s="239" t="s">
        <v>277</v>
      </c>
      <c r="J15" s="240">
        <v>0</v>
      </c>
      <c r="K15" s="242"/>
    </row>
    <row r="16" spans="1:11" ht="41.25">
      <c r="A16" s="233" t="s">
        <v>650</v>
      </c>
      <c r="B16" s="126"/>
      <c r="C16" s="227" t="s">
        <v>651</v>
      </c>
      <c r="D16" s="227" t="s">
        <v>29</v>
      </c>
      <c r="E16" s="229">
        <v>0</v>
      </c>
      <c r="F16" s="229">
        <v>0</v>
      </c>
      <c r="G16" s="230" t="e">
        <f>F16/E16</f>
        <v>#DIV/0!</v>
      </c>
      <c r="H16" s="239" t="s">
        <v>652</v>
      </c>
      <c r="I16" s="239" t="s">
        <v>293</v>
      </c>
      <c r="J16" s="240"/>
      <c r="K16" s="243"/>
    </row>
    <row r="17" spans="1:11" ht="69">
      <c r="A17" s="233" t="s">
        <v>653</v>
      </c>
      <c r="B17" s="244"/>
      <c r="C17" s="227" t="s">
        <v>654</v>
      </c>
      <c r="D17" s="227" t="s">
        <v>29</v>
      </c>
      <c r="E17" s="229">
        <v>3000000</v>
      </c>
      <c r="F17" s="229">
        <v>0</v>
      </c>
      <c r="G17" s="230">
        <f>F17/E17</f>
        <v>0</v>
      </c>
      <c r="H17" s="239" t="s">
        <v>655</v>
      </c>
      <c r="I17" s="239" t="s">
        <v>176</v>
      </c>
      <c r="J17" s="240"/>
      <c r="K17" s="245"/>
    </row>
    <row r="18" spans="1:11" ht="14.25">
      <c r="A18" s="489" t="s">
        <v>643</v>
      </c>
      <c r="B18" s="490"/>
      <c r="C18" s="490"/>
      <c r="D18" s="490"/>
      <c r="E18" s="237">
        <f>SUM(E13:E17)</f>
        <v>18000000</v>
      </c>
      <c r="F18" s="237">
        <f>SUM(F13:F17)</f>
        <v>0</v>
      </c>
      <c r="G18" s="238">
        <f>F18/E18</f>
        <v>0</v>
      </c>
      <c r="H18" s="484"/>
      <c r="I18" s="484"/>
      <c r="J18" s="484"/>
      <c r="K18" s="485"/>
    </row>
    <row r="19" spans="1:11" ht="14.25">
      <c r="A19" s="473" t="s">
        <v>656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5"/>
    </row>
    <row r="20" spans="1:11" ht="144.75" customHeight="1">
      <c r="A20" s="233" t="s">
        <v>657</v>
      </c>
      <c r="B20" s="234"/>
      <c r="C20" s="227" t="s">
        <v>658</v>
      </c>
      <c r="D20" s="227" t="s">
        <v>130</v>
      </c>
      <c r="E20" s="229">
        <v>0</v>
      </c>
      <c r="F20" s="229">
        <v>0</v>
      </c>
      <c r="G20" s="230" t="e">
        <f>F20/E20</f>
        <v>#DIV/0!</v>
      </c>
      <c r="H20" s="239">
        <v>41640</v>
      </c>
      <c r="I20" s="239">
        <v>41728</v>
      </c>
      <c r="J20" s="240">
        <v>0</v>
      </c>
      <c r="K20" s="246"/>
    </row>
    <row r="21" spans="1:11" ht="41.25">
      <c r="A21" s="233" t="s">
        <v>659</v>
      </c>
      <c r="B21" s="234"/>
      <c r="C21" s="227" t="s">
        <v>660</v>
      </c>
      <c r="D21" s="227" t="s">
        <v>130</v>
      </c>
      <c r="E21" s="229">
        <v>0</v>
      </c>
      <c r="F21" s="229">
        <v>0</v>
      </c>
      <c r="G21" s="230" t="e">
        <f>F21/E21</f>
        <v>#DIV/0!</v>
      </c>
      <c r="H21" s="239">
        <v>41640</v>
      </c>
      <c r="I21" s="239">
        <v>42004</v>
      </c>
      <c r="J21" s="240"/>
      <c r="K21" s="243"/>
    </row>
    <row r="22" spans="1:11" ht="14.25">
      <c r="A22" s="489" t="s">
        <v>643</v>
      </c>
      <c r="B22" s="490"/>
      <c r="C22" s="490"/>
      <c r="D22" s="490"/>
      <c r="E22" s="237">
        <f>SUM(E20:E21)</f>
        <v>0</v>
      </c>
      <c r="F22" s="237">
        <f>SUM(F20:F21)</f>
        <v>0</v>
      </c>
      <c r="G22" s="238" t="e">
        <f>F22/E22</f>
        <v>#DIV/0!</v>
      </c>
      <c r="H22" s="484"/>
      <c r="I22" s="484"/>
      <c r="J22" s="484"/>
      <c r="K22" s="485"/>
    </row>
    <row r="23" spans="1:11" ht="14.25">
      <c r="A23" s="473" t="s">
        <v>661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5"/>
    </row>
    <row r="24" spans="1:11" ht="54.75">
      <c r="A24" s="115" t="s">
        <v>662</v>
      </c>
      <c r="B24" s="247"/>
      <c r="C24" s="248" t="s">
        <v>663</v>
      </c>
      <c r="D24" s="234" t="s">
        <v>637</v>
      </c>
      <c r="E24" s="229">
        <v>0</v>
      </c>
      <c r="F24" s="229">
        <v>0</v>
      </c>
      <c r="G24" s="230" t="e">
        <v>#DIV/0!</v>
      </c>
      <c r="H24" s="496" t="s">
        <v>634</v>
      </c>
      <c r="I24" s="496"/>
      <c r="J24" s="240">
        <v>0</v>
      </c>
      <c r="K24" s="242"/>
    </row>
    <row r="25" spans="1:11" ht="54.75">
      <c r="A25" s="115" t="s">
        <v>664</v>
      </c>
      <c r="B25" s="247"/>
      <c r="C25" s="248" t="s">
        <v>665</v>
      </c>
      <c r="D25" s="234" t="s">
        <v>637</v>
      </c>
      <c r="E25" s="229">
        <v>0</v>
      </c>
      <c r="F25" s="229">
        <v>0</v>
      </c>
      <c r="G25" s="230" t="e">
        <v>#DIV/0!</v>
      </c>
      <c r="H25" s="239">
        <v>41640</v>
      </c>
      <c r="I25" s="239">
        <v>42004</v>
      </c>
      <c r="J25" s="240">
        <v>0</v>
      </c>
      <c r="K25" s="242"/>
    </row>
    <row r="26" spans="1:11" ht="14.25">
      <c r="A26" s="497" t="s">
        <v>643</v>
      </c>
      <c r="B26" s="498"/>
      <c r="C26" s="498"/>
      <c r="D26" s="498"/>
      <c r="E26" s="249">
        <f>SUM(E24,E25)</f>
        <v>0</v>
      </c>
      <c r="F26" s="249">
        <f>SUM(F24,F25)</f>
        <v>0</v>
      </c>
      <c r="G26" s="238" t="e">
        <f>F26/E26</f>
        <v>#DIV/0!</v>
      </c>
      <c r="H26" s="462"/>
      <c r="I26" s="462"/>
      <c r="J26" s="462"/>
      <c r="K26" s="463"/>
    </row>
    <row r="27" spans="1:11" ht="14.25">
      <c r="A27" s="468" t="s">
        <v>624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70"/>
    </row>
    <row r="28" spans="1:11" ht="14.25">
      <c r="A28" s="219" t="s">
        <v>625</v>
      </c>
      <c r="B28" s="471" t="s">
        <v>666</v>
      </c>
      <c r="C28" s="471"/>
      <c r="D28" s="471"/>
      <c r="E28" s="471"/>
      <c r="F28" s="471"/>
      <c r="G28" s="471"/>
      <c r="H28" s="471"/>
      <c r="I28" s="471"/>
      <c r="J28" s="471"/>
      <c r="K28" s="472"/>
    </row>
    <row r="29" spans="1:11" ht="14.25">
      <c r="A29" s="219" t="s">
        <v>627</v>
      </c>
      <c r="B29" s="471" t="s">
        <v>628</v>
      </c>
      <c r="C29" s="471"/>
      <c r="D29" s="471"/>
      <c r="E29" s="471"/>
      <c r="F29" s="471"/>
      <c r="G29" s="471"/>
      <c r="H29" s="471"/>
      <c r="I29" s="471"/>
      <c r="J29" s="471"/>
      <c r="K29" s="472"/>
    </row>
    <row r="30" spans="1:11" ht="27">
      <c r="A30" s="220" t="s">
        <v>4</v>
      </c>
      <c r="B30" s="221" t="s">
        <v>5</v>
      </c>
      <c r="C30" s="221" t="s">
        <v>629</v>
      </c>
      <c r="D30" s="221" t="s">
        <v>8</v>
      </c>
      <c r="E30" s="222" t="s">
        <v>9</v>
      </c>
      <c r="F30" s="222" t="s">
        <v>10</v>
      </c>
      <c r="G30" s="222" t="s">
        <v>11</v>
      </c>
      <c r="H30" s="221" t="s">
        <v>12</v>
      </c>
      <c r="I30" s="221" t="s">
        <v>13</v>
      </c>
      <c r="J30" s="224" t="s">
        <v>27</v>
      </c>
      <c r="K30" s="225" t="s">
        <v>14</v>
      </c>
    </row>
    <row r="31" spans="1:11" ht="14.25">
      <c r="A31" s="473" t="s">
        <v>667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5"/>
    </row>
    <row r="32" spans="1:11" ht="41.25">
      <c r="A32" s="233" t="s">
        <v>668</v>
      </c>
      <c r="B32" s="234"/>
      <c r="C32" s="227" t="s">
        <v>669</v>
      </c>
      <c r="D32" s="227" t="s">
        <v>29</v>
      </c>
      <c r="E32" s="229">
        <v>0</v>
      </c>
      <c r="F32" s="229">
        <v>0</v>
      </c>
      <c r="G32" s="230">
        <v>0</v>
      </c>
      <c r="H32" s="239">
        <v>41640</v>
      </c>
      <c r="I32" s="239" t="s">
        <v>365</v>
      </c>
      <c r="J32" s="240"/>
      <c r="K32" s="245"/>
    </row>
    <row r="33" spans="1:11" ht="69">
      <c r="A33" s="233" t="s">
        <v>670</v>
      </c>
      <c r="B33" s="234"/>
      <c r="C33" s="227" t="s">
        <v>671</v>
      </c>
      <c r="D33" s="227" t="s">
        <v>29</v>
      </c>
      <c r="E33" s="229">
        <v>0</v>
      </c>
      <c r="F33" s="229">
        <v>0</v>
      </c>
      <c r="G33" s="230">
        <v>0</v>
      </c>
      <c r="H33" s="239">
        <v>41640</v>
      </c>
      <c r="I33" s="239" t="s">
        <v>365</v>
      </c>
      <c r="J33" s="240"/>
      <c r="K33" s="245"/>
    </row>
    <row r="34" spans="1:11" ht="54.75">
      <c r="A34" s="233" t="s">
        <v>672</v>
      </c>
      <c r="B34" s="234"/>
      <c r="C34" s="227" t="s">
        <v>673</v>
      </c>
      <c r="D34" s="227" t="s">
        <v>674</v>
      </c>
      <c r="E34" s="229">
        <v>0</v>
      </c>
      <c r="F34" s="229">
        <v>0</v>
      </c>
      <c r="G34" s="230">
        <v>0</v>
      </c>
      <c r="H34" s="239">
        <v>41641</v>
      </c>
      <c r="I34" s="239" t="s">
        <v>275</v>
      </c>
      <c r="J34" s="240"/>
      <c r="K34" s="243"/>
    </row>
    <row r="35" spans="1:11" ht="82.5">
      <c r="A35" s="233" t="s">
        <v>675</v>
      </c>
      <c r="B35" s="234"/>
      <c r="C35" s="227" t="s">
        <v>660</v>
      </c>
      <c r="D35" s="227" t="s">
        <v>29</v>
      </c>
      <c r="E35" s="229">
        <v>0</v>
      </c>
      <c r="F35" s="229">
        <v>0</v>
      </c>
      <c r="G35" s="230">
        <v>0</v>
      </c>
      <c r="H35" s="239">
        <v>41640</v>
      </c>
      <c r="I35" s="239" t="s">
        <v>178</v>
      </c>
      <c r="J35" s="240"/>
      <c r="K35" s="243"/>
    </row>
    <row r="36" spans="1:11" ht="103.5" customHeight="1">
      <c r="A36" s="233" t="s">
        <v>676</v>
      </c>
      <c r="B36" s="126"/>
      <c r="C36" s="227" t="s">
        <v>677</v>
      </c>
      <c r="D36" s="227" t="s">
        <v>29</v>
      </c>
      <c r="E36" s="229">
        <v>0</v>
      </c>
      <c r="F36" s="229">
        <v>0</v>
      </c>
      <c r="G36" s="230">
        <v>0</v>
      </c>
      <c r="H36" s="239" t="s">
        <v>678</v>
      </c>
      <c r="I36" s="239">
        <v>41983</v>
      </c>
      <c r="J36" s="240"/>
      <c r="K36" s="241"/>
    </row>
    <row r="37" spans="1:11" ht="14.25">
      <c r="A37" s="489" t="s">
        <v>643</v>
      </c>
      <c r="B37" s="490"/>
      <c r="C37" s="490"/>
      <c r="D37" s="490"/>
      <c r="E37" s="249">
        <f>SUM(E32:E36)</f>
        <v>0</v>
      </c>
      <c r="F37" s="249">
        <f>SUM(F35)</f>
        <v>0</v>
      </c>
      <c r="G37" s="238" t="e">
        <f>F37/E37</f>
        <v>#DIV/0!</v>
      </c>
      <c r="H37" s="480"/>
      <c r="I37" s="480"/>
      <c r="J37" s="480"/>
      <c r="K37" s="481"/>
    </row>
    <row r="38" spans="1:11" ht="14.25">
      <c r="A38" s="468" t="s">
        <v>624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70"/>
    </row>
    <row r="39" spans="1:11" ht="14.25">
      <c r="A39" s="219" t="s">
        <v>625</v>
      </c>
      <c r="B39" s="471" t="s">
        <v>679</v>
      </c>
      <c r="C39" s="471"/>
      <c r="D39" s="471"/>
      <c r="E39" s="471"/>
      <c r="F39" s="471"/>
      <c r="G39" s="471"/>
      <c r="H39" s="471"/>
      <c r="I39" s="471"/>
      <c r="J39" s="471"/>
      <c r="K39" s="472"/>
    </row>
    <row r="40" spans="1:11" ht="14.25">
      <c r="A40" s="219" t="s">
        <v>627</v>
      </c>
      <c r="B40" s="471" t="s">
        <v>628</v>
      </c>
      <c r="C40" s="471"/>
      <c r="D40" s="471"/>
      <c r="E40" s="471"/>
      <c r="F40" s="471"/>
      <c r="G40" s="471"/>
      <c r="H40" s="471"/>
      <c r="I40" s="471"/>
      <c r="J40" s="471"/>
      <c r="K40" s="472"/>
    </row>
    <row r="41" spans="1:11" ht="27">
      <c r="A41" s="220" t="s">
        <v>4</v>
      </c>
      <c r="B41" s="221" t="s">
        <v>5</v>
      </c>
      <c r="C41" s="221" t="s">
        <v>629</v>
      </c>
      <c r="D41" s="221" t="s">
        <v>8</v>
      </c>
      <c r="E41" s="222" t="s">
        <v>9</v>
      </c>
      <c r="F41" s="222" t="s">
        <v>10</v>
      </c>
      <c r="G41" s="222" t="s">
        <v>11</v>
      </c>
      <c r="H41" s="223" t="s">
        <v>12</v>
      </c>
      <c r="I41" s="223" t="s">
        <v>13</v>
      </c>
      <c r="J41" s="221" t="s">
        <v>680</v>
      </c>
      <c r="K41" s="225" t="s">
        <v>14</v>
      </c>
    </row>
    <row r="42" spans="1:11" ht="14.25">
      <c r="A42" s="473" t="s">
        <v>681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5"/>
    </row>
    <row r="43" spans="1:11" ht="27">
      <c r="A43" s="250" t="s">
        <v>682</v>
      </c>
      <c r="B43" s="251"/>
      <c r="C43" s="227">
        <v>6</v>
      </c>
      <c r="D43" s="227" t="s">
        <v>683</v>
      </c>
      <c r="E43" s="252">
        <v>0</v>
      </c>
      <c r="F43" s="252">
        <v>0</v>
      </c>
      <c r="G43" s="230" t="e">
        <f>F43/E43</f>
        <v>#DIV/0!</v>
      </c>
      <c r="H43" s="253">
        <v>41640</v>
      </c>
      <c r="I43" s="253" t="s">
        <v>171</v>
      </c>
      <c r="J43" s="254">
        <v>0</v>
      </c>
      <c r="K43" s="255"/>
    </row>
    <row r="44" spans="1:11" ht="27">
      <c r="A44" s="226" t="s">
        <v>684</v>
      </c>
      <c r="B44" s="227"/>
      <c r="C44" s="227">
        <v>2</v>
      </c>
      <c r="D44" s="227" t="s">
        <v>683</v>
      </c>
      <c r="E44" s="252">
        <v>0</v>
      </c>
      <c r="F44" s="252">
        <v>0</v>
      </c>
      <c r="G44" s="230" t="e">
        <f>F44/E44</f>
        <v>#DIV/0!</v>
      </c>
      <c r="H44" s="253">
        <v>41640</v>
      </c>
      <c r="I44" s="253" t="s">
        <v>171</v>
      </c>
      <c r="J44" s="254">
        <v>0</v>
      </c>
      <c r="K44" s="245"/>
    </row>
    <row r="45" spans="1:11" ht="14.25">
      <c r="A45" s="460" t="s">
        <v>643</v>
      </c>
      <c r="B45" s="461"/>
      <c r="C45" s="461"/>
      <c r="D45" s="461"/>
      <c r="E45" s="256">
        <f>SUM(E43:E44)</f>
        <v>0</v>
      </c>
      <c r="F45" s="256">
        <f>SUM(F43:F44)</f>
        <v>0</v>
      </c>
      <c r="G45" s="238" t="e">
        <f>F45/E45</f>
        <v>#DIV/0!</v>
      </c>
      <c r="H45" s="480"/>
      <c r="I45" s="480"/>
      <c r="J45" s="480"/>
      <c r="K45" s="481"/>
    </row>
    <row r="46" spans="1:11" ht="14.25">
      <c r="A46" s="473" t="s">
        <v>685</v>
      </c>
      <c r="B46" s="474"/>
      <c r="C46" s="474"/>
      <c r="D46" s="474"/>
      <c r="E46" s="474"/>
      <c r="F46" s="474"/>
      <c r="G46" s="474"/>
      <c r="H46" s="474"/>
      <c r="I46" s="474"/>
      <c r="J46" s="474"/>
      <c r="K46" s="475"/>
    </row>
    <row r="47" spans="1:11" ht="14.25">
      <c r="A47" s="486" t="s">
        <v>686</v>
      </c>
      <c r="B47" s="471"/>
      <c r="C47" s="471"/>
      <c r="D47" s="471"/>
      <c r="E47" s="471"/>
      <c r="F47" s="471"/>
      <c r="G47" s="471"/>
      <c r="H47" s="471"/>
      <c r="I47" s="471"/>
      <c r="J47" s="471"/>
      <c r="K47" s="472"/>
    </row>
    <row r="48" spans="1:11" ht="102" customHeight="1">
      <c r="A48" s="226" t="s">
        <v>687</v>
      </c>
      <c r="B48" s="126"/>
      <c r="C48" s="257" t="s">
        <v>688</v>
      </c>
      <c r="D48" s="234" t="s">
        <v>637</v>
      </c>
      <c r="E48" s="229">
        <v>0</v>
      </c>
      <c r="F48" s="229">
        <v>0</v>
      </c>
      <c r="G48" s="230" t="e">
        <v>#DIV/0!</v>
      </c>
      <c r="H48" s="253">
        <v>41640</v>
      </c>
      <c r="I48" s="253" t="s">
        <v>171</v>
      </c>
      <c r="J48" s="240"/>
      <c r="K48" s="241"/>
    </row>
    <row r="49" spans="1:11" ht="14.25">
      <c r="A49" s="486" t="s">
        <v>689</v>
      </c>
      <c r="B49" s="471"/>
      <c r="C49" s="471"/>
      <c r="D49" s="471"/>
      <c r="E49" s="471"/>
      <c r="F49" s="471"/>
      <c r="G49" s="471"/>
      <c r="H49" s="471"/>
      <c r="I49" s="471"/>
      <c r="J49" s="471"/>
      <c r="K49" s="472"/>
    </row>
    <row r="50" spans="1:11" ht="231" customHeight="1">
      <c r="A50" s="258" t="s">
        <v>690</v>
      </c>
      <c r="B50" s="227"/>
      <c r="C50" s="227" t="s">
        <v>691</v>
      </c>
      <c r="D50" s="234" t="s">
        <v>637</v>
      </c>
      <c r="E50" s="259">
        <v>0</v>
      </c>
      <c r="F50" s="229">
        <v>0</v>
      </c>
      <c r="G50" s="230" t="e">
        <v>#DIV/0!</v>
      </c>
      <c r="H50" s="253">
        <v>41640</v>
      </c>
      <c r="I50" s="253" t="s">
        <v>171</v>
      </c>
      <c r="J50" s="240"/>
      <c r="K50" s="260"/>
    </row>
    <row r="51" spans="1:11" ht="14.25">
      <c r="A51" s="460" t="s">
        <v>643</v>
      </c>
      <c r="B51" s="461"/>
      <c r="C51" s="461"/>
      <c r="D51" s="461"/>
      <c r="E51" s="256">
        <f>SUM(E48,E50)</f>
        <v>0</v>
      </c>
      <c r="F51" s="256">
        <f>SUM(F48,F50)</f>
        <v>0</v>
      </c>
      <c r="G51" s="238" t="e">
        <f>F51/E51</f>
        <v>#DIV/0!</v>
      </c>
      <c r="H51" s="480"/>
      <c r="I51" s="480"/>
      <c r="J51" s="480"/>
      <c r="K51" s="481"/>
    </row>
    <row r="52" spans="1:11" ht="14.25">
      <c r="A52" s="493" t="s">
        <v>692</v>
      </c>
      <c r="B52" s="494"/>
      <c r="C52" s="494"/>
      <c r="D52" s="494"/>
      <c r="E52" s="494"/>
      <c r="F52" s="494"/>
      <c r="G52" s="494"/>
      <c r="H52" s="494"/>
      <c r="I52" s="494"/>
      <c r="J52" s="494"/>
      <c r="K52" s="495"/>
    </row>
    <row r="53" spans="1:11" ht="54.75">
      <c r="A53" s="261" t="s">
        <v>693</v>
      </c>
      <c r="B53" s="262"/>
      <c r="C53" s="263" t="s">
        <v>694</v>
      </c>
      <c r="D53" s="264" t="s">
        <v>637</v>
      </c>
      <c r="E53" s="259">
        <v>0</v>
      </c>
      <c r="F53" s="229">
        <v>0</v>
      </c>
      <c r="G53" s="265" t="e">
        <f>F53/E53</f>
        <v>#DIV/0!</v>
      </c>
      <c r="H53" s="253">
        <v>41640</v>
      </c>
      <c r="I53" s="253" t="s">
        <v>171</v>
      </c>
      <c r="J53" s="262"/>
      <c r="K53" s="266"/>
    </row>
    <row r="54" spans="1:11" ht="14.25">
      <c r="A54" s="489" t="s">
        <v>643</v>
      </c>
      <c r="B54" s="490"/>
      <c r="C54" s="490"/>
      <c r="D54" s="490"/>
      <c r="E54" s="267">
        <f>SUM(E53)</f>
        <v>0</v>
      </c>
      <c r="F54" s="267">
        <f>SUM(F53)</f>
        <v>0</v>
      </c>
      <c r="G54" s="238" t="e">
        <f>F54/E54</f>
        <v>#DIV/0!</v>
      </c>
      <c r="H54" s="491"/>
      <c r="I54" s="491"/>
      <c r="J54" s="491"/>
      <c r="K54" s="492"/>
    </row>
    <row r="55" spans="1:11" ht="14.25">
      <c r="A55" s="468" t="s">
        <v>695</v>
      </c>
      <c r="B55" s="469"/>
      <c r="C55" s="469"/>
      <c r="D55" s="469"/>
      <c r="E55" s="469"/>
      <c r="F55" s="469"/>
      <c r="G55" s="469"/>
      <c r="H55" s="469"/>
      <c r="I55" s="469"/>
      <c r="J55" s="469"/>
      <c r="K55" s="470"/>
    </row>
    <row r="56" spans="1:11" ht="14.25">
      <c r="A56" s="219" t="s">
        <v>625</v>
      </c>
      <c r="B56" s="471" t="s">
        <v>696</v>
      </c>
      <c r="C56" s="471"/>
      <c r="D56" s="471"/>
      <c r="E56" s="471"/>
      <c r="F56" s="471"/>
      <c r="G56" s="471"/>
      <c r="H56" s="471"/>
      <c r="I56" s="471"/>
      <c r="J56" s="471"/>
      <c r="K56" s="472"/>
    </row>
    <row r="57" spans="1:11" ht="14.25">
      <c r="A57" s="219" t="s">
        <v>627</v>
      </c>
      <c r="B57" s="471" t="s">
        <v>697</v>
      </c>
      <c r="C57" s="471"/>
      <c r="D57" s="471"/>
      <c r="E57" s="471"/>
      <c r="F57" s="471"/>
      <c r="G57" s="471"/>
      <c r="H57" s="471"/>
      <c r="I57" s="471"/>
      <c r="J57" s="471"/>
      <c r="K57" s="472"/>
    </row>
    <row r="58" spans="1:11" ht="27">
      <c r="A58" s="220" t="s">
        <v>4</v>
      </c>
      <c r="B58" s="221" t="s">
        <v>5</v>
      </c>
      <c r="C58" s="221" t="s">
        <v>629</v>
      </c>
      <c r="D58" s="221" t="s">
        <v>8</v>
      </c>
      <c r="E58" s="222" t="s">
        <v>9</v>
      </c>
      <c r="F58" s="222" t="s">
        <v>10</v>
      </c>
      <c r="G58" s="222" t="s">
        <v>11</v>
      </c>
      <c r="H58" s="223" t="s">
        <v>12</v>
      </c>
      <c r="I58" s="223" t="s">
        <v>13</v>
      </c>
      <c r="J58" s="221" t="s">
        <v>27</v>
      </c>
      <c r="K58" s="225" t="s">
        <v>14</v>
      </c>
    </row>
    <row r="59" spans="1:11" ht="14.25">
      <c r="A59" s="473" t="s">
        <v>698</v>
      </c>
      <c r="B59" s="474"/>
      <c r="C59" s="474"/>
      <c r="D59" s="474"/>
      <c r="E59" s="474"/>
      <c r="F59" s="474"/>
      <c r="G59" s="474"/>
      <c r="H59" s="474"/>
      <c r="I59" s="474"/>
      <c r="J59" s="474"/>
      <c r="K59" s="475"/>
    </row>
    <row r="60" spans="1:11" ht="54.75">
      <c r="A60" s="268" t="s">
        <v>699</v>
      </c>
      <c r="B60" s="269"/>
      <c r="C60" s="228" t="s">
        <v>700</v>
      </c>
      <c r="D60" s="228" t="s">
        <v>701</v>
      </c>
      <c r="E60" s="270">
        <v>2500000</v>
      </c>
      <c r="F60" s="229">
        <v>0</v>
      </c>
      <c r="G60" s="230">
        <v>0</v>
      </c>
      <c r="H60" s="253">
        <v>41640</v>
      </c>
      <c r="I60" s="239" t="s">
        <v>345</v>
      </c>
      <c r="J60" s="262"/>
      <c r="K60" s="266"/>
    </row>
    <row r="61" spans="1:11" ht="54.75">
      <c r="A61" s="271" t="s">
        <v>702</v>
      </c>
      <c r="B61" s="272"/>
      <c r="C61" s="228" t="s">
        <v>703</v>
      </c>
      <c r="D61" s="228" t="s">
        <v>701</v>
      </c>
      <c r="E61" s="270">
        <v>0</v>
      </c>
      <c r="F61" s="229">
        <v>0</v>
      </c>
      <c r="G61" s="230">
        <v>0</v>
      </c>
      <c r="H61" s="253">
        <v>41640</v>
      </c>
      <c r="I61" s="239" t="s">
        <v>345</v>
      </c>
      <c r="J61" s="262"/>
      <c r="K61" s="266"/>
    </row>
    <row r="62" spans="1:11" ht="54.75">
      <c r="A62" s="271" t="s">
        <v>704</v>
      </c>
      <c r="B62" s="272"/>
      <c r="C62" s="228" t="s">
        <v>705</v>
      </c>
      <c r="D62" s="228" t="s">
        <v>701</v>
      </c>
      <c r="E62" s="270">
        <v>0</v>
      </c>
      <c r="F62" s="229">
        <v>0</v>
      </c>
      <c r="G62" s="230">
        <v>0</v>
      </c>
      <c r="H62" s="253">
        <v>41640</v>
      </c>
      <c r="I62" s="239" t="s">
        <v>345</v>
      </c>
      <c r="J62" s="262"/>
      <c r="K62" s="266"/>
    </row>
    <row r="63" spans="1:11" ht="54.75">
      <c r="A63" s="271" t="s">
        <v>706</v>
      </c>
      <c r="B63" s="272"/>
      <c r="C63" s="228" t="s">
        <v>707</v>
      </c>
      <c r="D63" s="228" t="s">
        <v>701</v>
      </c>
      <c r="E63" s="270">
        <v>0</v>
      </c>
      <c r="F63" s="229">
        <v>0</v>
      </c>
      <c r="G63" s="230">
        <v>0</v>
      </c>
      <c r="H63" s="253">
        <v>41640</v>
      </c>
      <c r="I63" s="239" t="s">
        <v>345</v>
      </c>
      <c r="J63" s="262"/>
      <c r="K63" s="266"/>
    </row>
    <row r="64" spans="1:11" ht="54.75">
      <c r="A64" s="271" t="s">
        <v>708</v>
      </c>
      <c r="B64" s="272"/>
      <c r="C64" s="228" t="s">
        <v>709</v>
      </c>
      <c r="D64" s="228" t="s">
        <v>701</v>
      </c>
      <c r="E64" s="270">
        <v>0</v>
      </c>
      <c r="F64" s="229">
        <v>0</v>
      </c>
      <c r="G64" s="230">
        <v>0</v>
      </c>
      <c r="H64" s="253">
        <v>41640</v>
      </c>
      <c r="I64" s="239" t="s">
        <v>345</v>
      </c>
      <c r="J64" s="262"/>
      <c r="K64" s="266"/>
    </row>
    <row r="65" spans="1:11" ht="54.75">
      <c r="A65" s="271" t="s">
        <v>710</v>
      </c>
      <c r="B65" s="272"/>
      <c r="C65" s="228" t="s">
        <v>711</v>
      </c>
      <c r="D65" s="228" t="s">
        <v>701</v>
      </c>
      <c r="E65" s="270">
        <v>0</v>
      </c>
      <c r="F65" s="229">
        <v>0</v>
      </c>
      <c r="G65" s="230">
        <v>0</v>
      </c>
      <c r="H65" s="253">
        <v>41640</v>
      </c>
      <c r="I65" s="239" t="s">
        <v>345</v>
      </c>
      <c r="J65" s="262"/>
      <c r="K65" s="266"/>
    </row>
    <row r="66" spans="1:11" ht="54.75">
      <c r="A66" s="268" t="s">
        <v>712</v>
      </c>
      <c r="B66" s="272"/>
      <c r="C66" s="228" t="s">
        <v>713</v>
      </c>
      <c r="D66" s="228" t="s">
        <v>701</v>
      </c>
      <c r="E66" s="270">
        <v>0</v>
      </c>
      <c r="F66" s="229">
        <v>0</v>
      </c>
      <c r="G66" s="230">
        <v>0</v>
      </c>
      <c r="H66" s="253">
        <v>41671</v>
      </c>
      <c r="I66" s="253" t="s">
        <v>714</v>
      </c>
      <c r="J66" s="262"/>
      <c r="K66" s="266"/>
    </row>
    <row r="67" spans="1:11" ht="54.75">
      <c r="A67" s="271" t="s">
        <v>715</v>
      </c>
      <c r="B67" s="272"/>
      <c r="C67" s="228" t="s">
        <v>716</v>
      </c>
      <c r="D67" s="228" t="s">
        <v>701</v>
      </c>
      <c r="E67" s="229">
        <v>0</v>
      </c>
      <c r="F67" s="229">
        <v>0</v>
      </c>
      <c r="G67" s="230" t="e">
        <f>F67/E67</f>
        <v>#DIV/0!</v>
      </c>
      <c r="H67" s="253">
        <v>41671</v>
      </c>
      <c r="I67" s="253" t="s">
        <v>714</v>
      </c>
      <c r="J67" s="262"/>
      <c r="K67" s="266"/>
    </row>
    <row r="68" spans="1:11" ht="54.75">
      <c r="A68" s="271" t="s">
        <v>717</v>
      </c>
      <c r="B68" s="272"/>
      <c r="C68" s="228" t="s">
        <v>718</v>
      </c>
      <c r="D68" s="228" t="s">
        <v>701</v>
      </c>
      <c r="E68" s="229">
        <v>0</v>
      </c>
      <c r="F68" s="229">
        <v>0</v>
      </c>
      <c r="G68" s="230" t="e">
        <f>F68/E68</f>
        <v>#DIV/0!</v>
      </c>
      <c r="H68" s="253">
        <v>41671</v>
      </c>
      <c r="I68" s="253" t="s">
        <v>714</v>
      </c>
      <c r="J68" s="262"/>
      <c r="K68" s="266"/>
    </row>
    <row r="69" spans="1:11" ht="54.75">
      <c r="A69" s="271" t="s">
        <v>719</v>
      </c>
      <c r="B69" s="272"/>
      <c r="C69" s="228" t="s">
        <v>720</v>
      </c>
      <c r="D69" s="228" t="s">
        <v>701</v>
      </c>
      <c r="E69" s="229">
        <v>0</v>
      </c>
      <c r="F69" s="229">
        <v>0</v>
      </c>
      <c r="G69" s="230" t="e">
        <f>F69/E69</f>
        <v>#DIV/0!</v>
      </c>
      <c r="H69" s="253">
        <v>41671</v>
      </c>
      <c r="I69" s="253" t="s">
        <v>714</v>
      </c>
      <c r="J69" s="262"/>
      <c r="K69" s="266"/>
    </row>
    <row r="70" spans="1:11" ht="54.75">
      <c r="A70" s="271" t="s">
        <v>721</v>
      </c>
      <c r="B70" s="272"/>
      <c r="C70" s="228" t="s">
        <v>722</v>
      </c>
      <c r="D70" s="228" t="s">
        <v>701</v>
      </c>
      <c r="E70" s="229">
        <v>0</v>
      </c>
      <c r="F70" s="229">
        <v>0</v>
      </c>
      <c r="G70" s="230" t="e">
        <f>F70/E70</f>
        <v>#DIV/0!</v>
      </c>
      <c r="H70" s="253">
        <v>41671</v>
      </c>
      <c r="I70" s="253" t="s">
        <v>714</v>
      </c>
      <c r="J70" s="262"/>
      <c r="K70" s="266"/>
    </row>
    <row r="71" spans="1:11" ht="54.75">
      <c r="A71" s="271" t="s">
        <v>723</v>
      </c>
      <c r="B71" s="272"/>
      <c r="C71" s="228" t="s">
        <v>660</v>
      </c>
      <c r="D71" s="228" t="s">
        <v>701</v>
      </c>
      <c r="E71" s="229">
        <v>0</v>
      </c>
      <c r="F71" s="229">
        <v>0</v>
      </c>
      <c r="G71" s="230" t="e">
        <f>F71/E71</f>
        <v>#DIV/0!</v>
      </c>
      <c r="H71" s="253">
        <v>41671</v>
      </c>
      <c r="I71" s="253" t="s">
        <v>714</v>
      </c>
      <c r="J71" s="262"/>
      <c r="K71" s="266"/>
    </row>
    <row r="72" spans="1:11" ht="54.75">
      <c r="A72" s="271" t="s">
        <v>724</v>
      </c>
      <c r="B72" s="272"/>
      <c r="C72" s="228" t="s">
        <v>641</v>
      </c>
      <c r="D72" s="228" t="s">
        <v>701</v>
      </c>
      <c r="E72" s="229">
        <v>0</v>
      </c>
      <c r="F72" s="229">
        <v>0</v>
      </c>
      <c r="G72" s="230" t="e">
        <f>F72/E72</f>
        <v>#DIV/0!</v>
      </c>
      <c r="H72" s="253">
        <v>41671</v>
      </c>
      <c r="I72" s="253" t="s">
        <v>714</v>
      </c>
      <c r="J72" s="262"/>
      <c r="K72" s="266"/>
    </row>
    <row r="73" spans="1:11" ht="54.75">
      <c r="A73" s="268" t="s">
        <v>725</v>
      </c>
      <c r="B73" s="227"/>
      <c r="C73" s="227" t="s">
        <v>726</v>
      </c>
      <c r="D73" s="227" t="s">
        <v>701</v>
      </c>
      <c r="E73" s="259">
        <v>0</v>
      </c>
      <c r="F73" s="229">
        <v>0</v>
      </c>
      <c r="G73" s="230">
        <v>0</v>
      </c>
      <c r="H73" s="239">
        <v>41641</v>
      </c>
      <c r="I73" s="273" t="s">
        <v>171</v>
      </c>
      <c r="J73" s="262"/>
      <c r="K73" s="266"/>
    </row>
    <row r="74" spans="1:11" ht="54.75">
      <c r="A74" s="271" t="s">
        <v>727</v>
      </c>
      <c r="B74" s="227"/>
      <c r="C74" s="227" t="s">
        <v>728</v>
      </c>
      <c r="D74" s="227" t="s">
        <v>701</v>
      </c>
      <c r="E74" s="229">
        <v>0</v>
      </c>
      <c r="F74" s="229">
        <v>0</v>
      </c>
      <c r="G74" s="230" t="e">
        <f>F74/E74</f>
        <v>#DIV/0!</v>
      </c>
      <c r="H74" s="239">
        <v>41641</v>
      </c>
      <c r="I74" s="273" t="s">
        <v>171</v>
      </c>
      <c r="J74" s="262"/>
      <c r="K74" s="266"/>
    </row>
    <row r="75" spans="1:11" ht="54.75">
      <c r="A75" s="271" t="s">
        <v>729</v>
      </c>
      <c r="B75" s="227"/>
      <c r="C75" s="227" t="s">
        <v>730</v>
      </c>
      <c r="D75" s="227" t="s">
        <v>701</v>
      </c>
      <c r="E75" s="229">
        <v>0</v>
      </c>
      <c r="F75" s="229">
        <v>0</v>
      </c>
      <c r="G75" s="230" t="e">
        <f>F75/E75</f>
        <v>#DIV/0!</v>
      </c>
      <c r="H75" s="239">
        <v>41641</v>
      </c>
      <c r="I75" s="273" t="s">
        <v>171</v>
      </c>
      <c r="J75" s="262"/>
      <c r="K75" s="266"/>
    </row>
    <row r="76" spans="1:11" ht="54.75">
      <c r="A76" s="271" t="s">
        <v>731</v>
      </c>
      <c r="B76" s="227"/>
      <c r="C76" s="227" t="s">
        <v>732</v>
      </c>
      <c r="D76" s="227" t="s">
        <v>701</v>
      </c>
      <c r="E76" s="229">
        <v>0</v>
      </c>
      <c r="F76" s="229">
        <v>0</v>
      </c>
      <c r="G76" s="230" t="e">
        <f>F76/E76</f>
        <v>#DIV/0!</v>
      </c>
      <c r="H76" s="239">
        <v>41641</v>
      </c>
      <c r="I76" s="273" t="s">
        <v>171</v>
      </c>
      <c r="J76" s="262"/>
      <c r="K76" s="266"/>
    </row>
    <row r="77" spans="1:11" ht="54.75">
      <c r="A77" s="271" t="s">
        <v>733</v>
      </c>
      <c r="B77" s="227"/>
      <c r="C77" s="227" t="s">
        <v>660</v>
      </c>
      <c r="D77" s="227" t="s">
        <v>701</v>
      </c>
      <c r="E77" s="229">
        <v>0</v>
      </c>
      <c r="F77" s="229">
        <v>0</v>
      </c>
      <c r="G77" s="230" t="e">
        <f>F77/E77</f>
        <v>#DIV/0!</v>
      </c>
      <c r="H77" s="239">
        <v>41641</v>
      </c>
      <c r="I77" s="273" t="s">
        <v>171</v>
      </c>
      <c r="J77" s="262"/>
      <c r="K77" s="266"/>
    </row>
    <row r="78" spans="1:11" ht="54.75">
      <c r="A78" s="268" t="s">
        <v>734</v>
      </c>
      <c r="B78" s="227"/>
      <c r="C78" s="227"/>
      <c r="D78" s="227" t="s">
        <v>701</v>
      </c>
      <c r="E78" s="259">
        <v>0</v>
      </c>
      <c r="F78" s="229">
        <v>0</v>
      </c>
      <c r="G78" s="230">
        <v>0</v>
      </c>
      <c r="H78" s="239">
        <v>41641</v>
      </c>
      <c r="I78" s="273" t="s">
        <v>171</v>
      </c>
      <c r="J78" s="262"/>
      <c r="K78" s="266"/>
    </row>
    <row r="79" spans="1:11" ht="82.5">
      <c r="A79" s="271" t="s">
        <v>735</v>
      </c>
      <c r="B79" s="227"/>
      <c r="C79" s="227" t="s">
        <v>736</v>
      </c>
      <c r="D79" s="227" t="s">
        <v>701</v>
      </c>
      <c r="E79" s="229">
        <v>0</v>
      </c>
      <c r="F79" s="229">
        <v>0</v>
      </c>
      <c r="G79" s="230" t="e">
        <f>F79/E79</f>
        <v>#DIV/0!</v>
      </c>
      <c r="H79" s="239">
        <v>41641</v>
      </c>
      <c r="I79" s="273" t="s">
        <v>171</v>
      </c>
      <c r="J79" s="262"/>
      <c r="K79" s="266"/>
    </row>
    <row r="80" spans="1:11" ht="54.75">
      <c r="A80" s="271" t="s">
        <v>737</v>
      </c>
      <c r="B80" s="227"/>
      <c r="C80" s="227" t="s">
        <v>738</v>
      </c>
      <c r="D80" s="227" t="s">
        <v>701</v>
      </c>
      <c r="E80" s="229">
        <v>0</v>
      </c>
      <c r="F80" s="229">
        <v>0</v>
      </c>
      <c r="G80" s="230" t="e">
        <f>F80/E80</f>
        <v>#DIV/0!</v>
      </c>
      <c r="H80" s="239">
        <v>41641</v>
      </c>
      <c r="I80" s="273" t="s">
        <v>171</v>
      </c>
      <c r="J80" s="262"/>
      <c r="K80" s="266"/>
    </row>
    <row r="81" spans="1:11" ht="54.75">
      <c r="A81" s="271" t="s">
        <v>739</v>
      </c>
      <c r="B81" s="227"/>
      <c r="C81" s="227" t="s">
        <v>740</v>
      </c>
      <c r="D81" s="227" t="s">
        <v>701</v>
      </c>
      <c r="E81" s="229">
        <v>0</v>
      </c>
      <c r="F81" s="229">
        <v>0</v>
      </c>
      <c r="G81" s="230" t="e">
        <f>F81/E81</f>
        <v>#DIV/0!</v>
      </c>
      <c r="H81" s="239">
        <v>41641</v>
      </c>
      <c r="I81" s="273" t="s">
        <v>171</v>
      </c>
      <c r="J81" s="262"/>
      <c r="K81" s="266"/>
    </row>
    <row r="82" spans="1:11" ht="54.75">
      <c r="A82" s="271" t="s">
        <v>741</v>
      </c>
      <c r="B82" s="227"/>
      <c r="C82" s="227" t="s">
        <v>660</v>
      </c>
      <c r="D82" s="227" t="s">
        <v>701</v>
      </c>
      <c r="E82" s="229">
        <v>0</v>
      </c>
      <c r="F82" s="229">
        <v>0</v>
      </c>
      <c r="G82" s="230" t="e">
        <f>F82/E82</f>
        <v>#DIV/0!</v>
      </c>
      <c r="H82" s="239">
        <v>41641</v>
      </c>
      <c r="I82" s="273" t="s">
        <v>171</v>
      </c>
      <c r="J82" s="262"/>
      <c r="K82" s="266"/>
    </row>
    <row r="83" spans="1:11" ht="41.25">
      <c r="A83" s="268" t="s">
        <v>742</v>
      </c>
      <c r="B83" s="227"/>
      <c r="C83" s="227" t="s">
        <v>743</v>
      </c>
      <c r="D83" s="227" t="s">
        <v>744</v>
      </c>
      <c r="E83" s="259">
        <v>1000000</v>
      </c>
      <c r="F83" s="259">
        <v>0</v>
      </c>
      <c r="G83" s="230">
        <v>0</v>
      </c>
      <c r="H83" s="239">
        <v>41641</v>
      </c>
      <c r="I83" s="273">
        <v>41850</v>
      </c>
      <c r="J83" s="262"/>
      <c r="K83" s="266"/>
    </row>
    <row r="84" spans="1:11" ht="41.25">
      <c r="A84" s="271" t="s">
        <v>745</v>
      </c>
      <c r="B84" s="227"/>
      <c r="C84" s="227" t="s">
        <v>743</v>
      </c>
      <c r="D84" s="227" t="s">
        <v>744</v>
      </c>
      <c r="E84" s="229">
        <v>0</v>
      </c>
      <c r="F84" s="229">
        <v>0</v>
      </c>
      <c r="G84" s="230" t="e">
        <f>F84/E84</f>
        <v>#DIV/0!</v>
      </c>
      <c r="H84" s="239">
        <v>41641</v>
      </c>
      <c r="I84" s="273">
        <v>41850</v>
      </c>
      <c r="J84" s="262"/>
      <c r="K84" s="266"/>
    </row>
    <row r="85" spans="1:11" ht="41.25">
      <c r="A85" s="271" t="s">
        <v>746</v>
      </c>
      <c r="B85" s="227"/>
      <c r="C85" s="227" t="s">
        <v>743</v>
      </c>
      <c r="D85" s="227" t="s">
        <v>744</v>
      </c>
      <c r="E85" s="229">
        <v>0</v>
      </c>
      <c r="F85" s="229">
        <v>0</v>
      </c>
      <c r="G85" s="230" t="e">
        <f>F85/E85</f>
        <v>#DIV/0!</v>
      </c>
      <c r="H85" s="239">
        <v>41641</v>
      </c>
      <c r="I85" s="273">
        <v>41850</v>
      </c>
      <c r="J85" s="262"/>
      <c r="K85" s="266"/>
    </row>
    <row r="86" spans="1:11" ht="41.25">
      <c r="A86" s="271" t="s">
        <v>747</v>
      </c>
      <c r="B86" s="227"/>
      <c r="C86" s="227" t="s">
        <v>743</v>
      </c>
      <c r="D86" s="227" t="s">
        <v>744</v>
      </c>
      <c r="E86" s="229">
        <v>0</v>
      </c>
      <c r="F86" s="229">
        <v>0</v>
      </c>
      <c r="G86" s="230" t="e">
        <f>F86/E86</f>
        <v>#DIV/0!</v>
      </c>
      <c r="H86" s="239">
        <v>41641</v>
      </c>
      <c r="I86" s="273">
        <v>41850</v>
      </c>
      <c r="J86" s="262"/>
      <c r="K86" s="266"/>
    </row>
    <row r="87" spans="1:11" ht="41.25">
      <c r="A87" s="271" t="s">
        <v>748</v>
      </c>
      <c r="B87" s="227"/>
      <c r="C87" s="227" t="s">
        <v>743</v>
      </c>
      <c r="D87" s="227" t="s">
        <v>744</v>
      </c>
      <c r="E87" s="229">
        <v>0</v>
      </c>
      <c r="F87" s="229">
        <v>0</v>
      </c>
      <c r="G87" s="230" t="e">
        <f>F87/E87</f>
        <v>#DIV/0!</v>
      </c>
      <c r="H87" s="239">
        <v>41641</v>
      </c>
      <c r="I87" s="273">
        <v>41850</v>
      </c>
      <c r="J87" s="262"/>
      <c r="K87" s="266"/>
    </row>
    <row r="88" spans="1:11" ht="41.25">
      <c r="A88" s="271" t="s">
        <v>749</v>
      </c>
      <c r="B88" s="227"/>
      <c r="C88" s="227" t="s">
        <v>743</v>
      </c>
      <c r="D88" s="227" t="s">
        <v>744</v>
      </c>
      <c r="E88" s="229">
        <v>0</v>
      </c>
      <c r="F88" s="229">
        <v>0</v>
      </c>
      <c r="G88" s="230" t="e">
        <f>F88/E88</f>
        <v>#DIV/0!</v>
      </c>
      <c r="H88" s="239">
        <v>41641</v>
      </c>
      <c r="I88" s="273">
        <v>41850</v>
      </c>
      <c r="J88" s="262"/>
      <c r="K88" s="266"/>
    </row>
    <row r="89" spans="1:11" ht="41.25">
      <c r="A89" s="268" t="s">
        <v>750</v>
      </c>
      <c r="B89" s="227"/>
      <c r="C89" s="227" t="s">
        <v>751</v>
      </c>
      <c r="D89" s="227" t="s">
        <v>744</v>
      </c>
      <c r="E89" s="259">
        <v>5000000</v>
      </c>
      <c r="F89" s="229">
        <v>0</v>
      </c>
      <c r="G89" s="230">
        <v>0</v>
      </c>
      <c r="H89" s="239" t="s">
        <v>752</v>
      </c>
      <c r="I89" s="273" t="s">
        <v>714</v>
      </c>
      <c r="J89" s="262"/>
      <c r="K89" s="266"/>
    </row>
    <row r="90" spans="1:11" ht="41.25">
      <c r="A90" s="271" t="s">
        <v>753</v>
      </c>
      <c r="B90" s="227"/>
      <c r="C90" s="227" t="s">
        <v>754</v>
      </c>
      <c r="D90" s="227" t="s">
        <v>744</v>
      </c>
      <c r="E90" s="229">
        <v>0</v>
      </c>
      <c r="F90" s="229">
        <v>0</v>
      </c>
      <c r="G90" s="230" t="e">
        <f>F90/E90</f>
        <v>#DIV/0!</v>
      </c>
      <c r="H90" s="239" t="s">
        <v>752</v>
      </c>
      <c r="I90" s="273" t="s">
        <v>714</v>
      </c>
      <c r="J90" s="262"/>
      <c r="K90" s="266"/>
    </row>
    <row r="91" spans="1:11" ht="54.75">
      <c r="A91" s="271" t="s">
        <v>755</v>
      </c>
      <c r="B91" s="227"/>
      <c r="C91" s="227" t="s">
        <v>756</v>
      </c>
      <c r="D91" s="227" t="s">
        <v>744</v>
      </c>
      <c r="E91" s="229">
        <v>0</v>
      </c>
      <c r="F91" s="229">
        <v>0</v>
      </c>
      <c r="G91" s="230" t="e">
        <f>F91/E91</f>
        <v>#DIV/0!</v>
      </c>
      <c r="H91" s="239" t="s">
        <v>752</v>
      </c>
      <c r="I91" s="273" t="s">
        <v>714</v>
      </c>
      <c r="J91" s="262"/>
      <c r="K91" s="266"/>
    </row>
    <row r="92" spans="1:11" ht="41.25">
      <c r="A92" s="271" t="s">
        <v>757</v>
      </c>
      <c r="B92" s="227"/>
      <c r="C92" s="227" t="s">
        <v>709</v>
      </c>
      <c r="D92" s="227" t="s">
        <v>744</v>
      </c>
      <c r="E92" s="229">
        <v>0</v>
      </c>
      <c r="F92" s="229">
        <v>0</v>
      </c>
      <c r="G92" s="230" t="e">
        <f>F92/E92</f>
        <v>#DIV/0!</v>
      </c>
      <c r="H92" s="239" t="s">
        <v>752</v>
      </c>
      <c r="I92" s="273" t="s">
        <v>714</v>
      </c>
      <c r="J92" s="262"/>
      <c r="K92" s="266"/>
    </row>
    <row r="93" spans="1:11" ht="41.25">
      <c r="A93" s="271" t="s">
        <v>758</v>
      </c>
      <c r="B93" s="227"/>
      <c r="C93" s="227" t="s">
        <v>759</v>
      </c>
      <c r="D93" s="227" t="s">
        <v>744</v>
      </c>
      <c r="E93" s="229">
        <v>0</v>
      </c>
      <c r="F93" s="229">
        <v>0</v>
      </c>
      <c r="G93" s="230" t="e">
        <f>F93/E93</f>
        <v>#DIV/0!</v>
      </c>
      <c r="H93" s="239" t="s">
        <v>752</v>
      </c>
      <c r="I93" s="273" t="s">
        <v>714</v>
      </c>
      <c r="J93" s="262"/>
      <c r="K93" s="266"/>
    </row>
    <row r="94" spans="1:11" ht="41.25">
      <c r="A94" s="268" t="s">
        <v>760</v>
      </c>
      <c r="B94" s="126"/>
      <c r="C94" s="227" t="s">
        <v>761</v>
      </c>
      <c r="D94" s="227" t="s">
        <v>762</v>
      </c>
      <c r="E94" s="259">
        <v>0</v>
      </c>
      <c r="F94" s="229">
        <v>0</v>
      </c>
      <c r="G94" s="230">
        <v>0</v>
      </c>
      <c r="H94" s="274">
        <v>41645</v>
      </c>
      <c r="I94" s="275">
        <v>41646</v>
      </c>
      <c r="J94" s="262"/>
      <c r="K94" s="243"/>
    </row>
    <row r="95" spans="1:11" ht="41.25">
      <c r="A95" s="271" t="s">
        <v>763</v>
      </c>
      <c r="B95" s="227"/>
      <c r="C95" s="227" t="s">
        <v>764</v>
      </c>
      <c r="D95" s="227" t="s">
        <v>762</v>
      </c>
      <c r="E95" s="229">
        <v>0</v>
      </c>
      <c r="F95" s="229">
        <v>0</v>
      </c>
      <c r="G95" s="230" t="e">
        <f>F95/E95</f>
        <v>#DIV/0!</v>
      </c>
      <c r="H95" s="274">
        <v>41645</v>
      </c>
      <c r="I95" s="275">
        <v>41646</v>
      </c>
      <c r="J95" s="262"/>
      <c r="K95" s="266"/>
    </row>
    <row r="96" spans="1:11" ht="41.25">
      <c r="A96" s="271" t="s">
        <v>765</v>
      </c>
      <c r="B96" s="227"/>
      <c r="C96" s="227" t="s">
        <v>709</v>
      </c>
      <c r="D96" s="227" t="s">
        <v>762</v>
      </c>
      <c r="E96" s="229">
        <v>0</v>
      </c>
      <c r="F96" s="229">
        <v>0</v>
      </c>
      <c r="G96" s="230" t="e">
        <f>F96/E96</f>
        <v>#DIV/0!</v>
      </c>
      <c r="H96" s="274">
        <v>41645</v>
      </c>
      <c r="I96" s="275">
        <v>41646</v>
      </c>
      <c r="J96" s="262"/>
      <c r="K96" s="266"/>
    </row>
    <row r="97" spans="1:11" ht="41.25">
      <c r="A97" s="271" t="s">
        <v>766</v>
      </c>
      <c r="B97" s="227"/>
      <c r="C97" s="227" t="s">
        <v>767</v>
      </c>
      <c r="D97" s="227" t="s">
        <v>762</v>
      </c>
      <c r="E97" s="229">
        <v>0</v>
      </c>
      <c r="F97" s="229">
        <v>0</v>
      </c>
      <c r="G97" s="230" t="e">
        <f>F97/E97</f>
        <v>#DIV/0!</v>
      </c>
      <c r="H97" s="274">
        <v>41645</v>
      </c>
      <c r="I97" s="275">
        <v>41646</v>
      </c>
      <c r="J97" s="262"/>
      <c r="K97" s="266"/>
    </row>
    <row r="98" spans="1:11" ht="14.25">
      <c r="A98" s="460" t="s">
        <v>643</v>
      </c>
      <c r="B98" s="461"/>
      <c r="C98" s="461"/>
      <c r="D98" s="461"/>
      <c r="E98" s="256">
        <f>SUM(E60:E97)</f>
        <v>8500000</v>
      </c>
      <c r="F98" s="256">
        <f>SUM(F60:F97)</f>
        <v>0</v>
      </c>
      <c r="G98" s="238">
        <f>F98/E98</f>
        <v>0</v>
      </c>
      <c r="H98" s="480"/>
      <c r="I98" s="480"/>
      <c r="J98" s="480"/>
      <c r="K98" s="481"/>
    </row>
    <row r="99" spans="1:11" ht="14.25">
      <c r="A99" s="473" t="s">
        <v>768</v>
      </c>
      <c r="B99" s="474"/>
      <c r="C99" s="474"/>
      <c r="D99" s="474"/>
      <c r="E99" s="474"/>
      <c r="F99" s="474"/>
      <c r="G99" s="474"/>
      <c r="H99" s="474"/>
      <c r="I99" s="474"/>
      <c r="J99" s="474"/>
      <c r="K99" s="475"/>
    </row>
    <row r="100" spans="1:11" ht="61.5" customHeight="1">
      <c r="A100" s="268" t="s">
        <v>769</v>
      </c>
      <c r="B100" s="126"/>
      <c r="C100" s="228" t="s">
        <v>770</v>
      </c>
      <c r="D100" s="228" t="s">
        <v>701</v>
      </c>
      <c r="E100" s="259">
        <v>1500000</v>
      </c>
      <c r="F100" s="229">
        <v>0</v>
      </c>
      <c r="G100" s="230">
        <v>0</v>
      </c>
      <c r="H100" s="239" t="s">
        <v>752</v>
      </c>
      <c r="I100" s="273" t="s">
        <v>714</v>
      </c>
      <c r="J100" s="254"/>
      <c r="K100" s="276"/>
    </row>
    <row r="101" spans="1:11" ht="54.75">
      <c r="A101" s="271" t="s">
        <v>771</v>
      </c>
      <c r="B101" s="272"/>
      <c r="C101" s="228" t="s">
        <v>772</v>
      </c>
      <c r="D101" s="228" t="s">
        <v>701</v>
      </c>
      <c r="E101" s="259">
        <v>0</v>
      </c>
      <c r="F101" s="229">
        <v>0</v>
      </c>
      <c r="G101" s="230">
        <v>0</v>
      </c>
      <c r="H101" s="239" t="s">
        <v>752</v>
      </c>
      <c r="I101" s="273" t="s">
        <v>714</v>
      </c>
      <c r="J101" s="254"/>
      <c r="K101" s="277"/>
    </row>
    <row r="102" spans="1:11" ht="54.75">
      <c r="A102" s="271" t="s">
        <v>773</v>
      </c>
      <c r="B102" s="272"/>
      <c r="C102" s="228" t="s">
        <v>774</v>
      </c>
      <c r="D102" s="228" t="s">
        <v>701</v>
      </c>
      <c r="E102" s="259">
        <v>0</v>
      </c>
      <c r="F102" s="229">
        <v>0</v>
      </c>
      <c r="G102" s="230">
        <v>0</v>
      </c>
      <c r="H102" s="239" t="s">
        <v>752</v>
      </c>
      <c r="I102" s="273" t="s">
        <v>714</v>
      </c>
      <c r="J102" s="254"/>
      <c r="K102" s="277"/>
    </row>
    <row r="103" spans="1:11" ht="54.75">
      <c r="A103" s="271" t="s">
        <v>775</v>
      </c>
      <c r="B103" s="272"/>
      <c r="C103" s="228" t="s">
        <v>709</v>
      </c>
      <c r="D103" s="228" t="s">
        <v>701</v>
      </c>
      <c r="E103" s="259">
        <v>0</v>
      </c>
      <c r="F103" s="229">
        <v>0</v>
      </c>
      <c r="G103" s="230">
        <v>0</v>
      </c>
      <c r="H103" s="239" t="s">
        <v>752</v>
      </c>
      <c r="I103" s="273" t="s">
        <v>714</v>
      </c>
      <c r="J103" s="254"/>
      <c r="K103" s="277"/>
    </row>
    <row r="104" spans="1:11" ht="54.75">
      <c r="A104" s="271" t="s">
        <v>776</v>
      </c>
      <c r="B104" s="272"/>
      <c r="C104" s="228" t="s">
        <v>777</v>
      </c>
      <c r="D104" s="228" t="s">
        <v>701</v>
      </c>
      <c r="E104" s="259">
        <v>0</v>
      </c>
      <c r="F104" s="229">
        <v>0</v>
      </c>
      <c r="G104" s="230">
        <v>0</v>
      </c>
      <c r="H104" s="239" t="s">
        <v>752</v>
      </c>
      <c r="I104" s="273" t="s">
        <v>714</v>
      </c>
      <c r="J104" s="254"/>
      <c r="K104" s="277"/>
    </row>
    <row r="105" spans="1:11" ht="54.75">
      <c r="A105" s="271" t="s">
        <v>778</v>
      </c>
      <c r="B105" s="272"/>
      <c r="C105" s="228" t="s">
        <v>660</v>
      </c>
      <c r="D105" s="228" t="s">
        <v>701</v>
      </c>
      <c r="E105" s="259">
        <v>0</v>
      </c>
      <c r="F105" s="229">
        <v>0</v>
      </c>
      <c r="G105" s="230">
        <v>0</v>
      </c>
      <c r="H105" s="239" t="s">
        <v>752</v>
      </c>
      <c r="I105" s="273" t="s">
        <v>714</v>
      </c>
      <c r="J105" s="254"/>
      <c r="K105" s="277"/>
    </row>
    <row r="106" spans="1:11" ht="14.25">
      <c r="A106" s="460" t="s">
        <v>643</v>
      </c>
      <c r="B106" s="461"/>
      <c r="C106" s="461"/>
      <c r="D106" s="461"/>
      <c r="E106" s="278">
        <f>SUM(E100:E105)</f>
        <v>1500000</v>
      </c>
      <c r="F106" s="278">
        <f>SUM(F100:F105)</f>
        <v>0</v>
      </c>
      <c r="G106" s="238">
        <f>F106/E106</f>
        <v>0</v>
      </c>
      <c r="H106" s="487"/>
      <c r="I106" s="487"/>
      <c r="J106" s="487"/>
      <c r="K106" s="488"/>
    </row>
    <row r="107" spans="1:11" ht="14.25">
      <c r="A107" s="473" t="s">
        <v>779</v>
      </c>
      <c r="B107" s="474"/>
      <c r="C107" s="474"/>
      <c r="D107" s="474"/>
      <c r="E107" s="474"/>
      <c r="F107" s="474"/>
      <c r="G107" s="474"/>
      <c r="H107" s="474"/>
      <c r="I107" s="474"/>
      <c r="J107" s="474"/>
      <c r="K107" s="475"/>
    </row>
    <row r="108" spans="1:11" ht="14.25">
      <c r="A108" s="486" t="s">
        <v>780</v>
      </c>
      <c r="B108" s="471"/>
      <c r="C108" s="471"/>
      <c r="D108" s="471"/>
      <c r="E108" s="471"/>
      <c r="F108" s="471"/>
      <c r="G108" s="471"/>
      <c r="H108" s="471"/>
      <c r="I108" s="471"/>
      <c r="J108" s="471"/>
      <c r="K108" s="472"/>
    </row>
    <row r="109" spans="1:11" ht="41.25">
      <c r="A109" s="279" t="s">
        <v>781</v>
      </c>
      <c r="B109" s="227"/>
      <c r="C109" s="227"/>
      <c r="D109" s="228" t="s">
        <v>782</v>
      </c>
      <c r="E109" s="259">
        <v>0</v>
      </c>
      <c r="F109" s="229">
        <v>0</v>
      </c>
      <c r="G109" s="230">
        <v>0</v>
      </c>
      <c r="H109" s="239">
        <v>41641</v>
      </c>
      <c r="I109" s="273" t="s">
        <v>365</v>
      </c>
      <c r="J109" s="240">
        <v>0</v>
      </c>
      <c r="K109" s="280"/>
    </row>
    <row r="110" spans="1:11" ht="54.75">
      <c r="A110" s="226" t="s">
        <v>783</v>
      </c>
      <c r="B110" s="227"/>
      <c r="C110" s="227" t="s">
        <v>784</v>
      </c>
      <c r="D110" s="228" t="s">
        <v>782</v>
      </c>
      <c r="E110" s="259">
        <v>0</v>
      </c>
      <c r="F110" s="229">
        <v>0</v>
      </c>
      <c r="G110" s="230">
        <v>0</v>
      </c>
      <c r="H110" s="239">
        <v>41641</v>
      </c>
      <c r="I110" s="273" t="s">
        <v>365</v>
      </c>
      <c r="J110" s="240"/>
      <c r="K110" s="280"/>
    </row>
    <row r="111" spans="1:11" ht="41.25">
      <c r="A111" s="226" t="s">
        <v>785</v>
      </c>
      <c r="B111" s="227"/>
      <c r="C111" s="227" t="s">
        <v>786</v>
      </c>
      <c r="D111" s="228" t="s">
        <v>782</v>
      </c>
      <c r="E111" s="259">
        <v>0</v>
      </c>
      <c r="F111" s="229">
        <v>0</v>
      </c>
      <c r="G111" s="230">
        <v>0</v>
      </c>
      <c r="H111" s="239">
        <v>41641</v>
      </c>
      <c r="I111" s="273" t="s">
        <v>365</v>
      </c>
      <c r="J111" s="240"/>
      <c r="K111" s="245"/>
    </row>
    <row r="112" spans="1:11" ht="41.25">
      <c r="A112" s="226" t="s">
        <v>787</v>
      </c>
      <c r="B112" s="227"/>
      <c r="C112" s="227" t="s">
        <v>788</v>
      </c>
      <c r="D112" s="228" t="s">
        <v>272</v>
      </c>
      <c r="E112" s="259">
        <v>0</v>
      </c>
      <c r="F112" s="229">
        <v>0</v>
      </c>
      <c r="G112" s="230">
        <v>0</v>
      </c>
      <c r="H112" s="239">
        <v>41641</v>
      </c>
      <c r="I112" s="273" t="s">
        <v>365</v>
      </c>
      <c r="J112" s="240"/>
      <c r="K112" s="245"/>
    </row>
    <row r="113" spans="1:11" ht="41.25">
      <c r="A113" s="281" t="s">
        <v>789</v>
      </c>
      <c r="B113" s="227"/>
      <c r="C113" s="227" t="s">
        <v>660</v>
      </c>
      <c r="D113" s="228" t="s">
        <v>272</v>
      </c>
      <c r="E113" s="259">
        <v>0</v>
      </c>
      <c r="F113" s="229">
        <v>0</v>
      </c>
      <c r="G113" s="230">
        <v>0</v>
      </c>
      <c r="H113" s="239">
        <v>41641</v>
      </c>
      <c r="I113" s="273" t="s">
        <v>365</v>
      </c>
      <c r="J113" s="240"/>
      <c r="K113" s="245"/>
    </row>
    <row r="114" spans="1:11" ht="14.25">
      <c r="A114" s="460" t="s">
        <v>643</v>
      </c>
      <c r="B114" s="461"/>
      <c r="C114" s="461"/>
      <c r="D114" s="461"/>
      <c r="E114" s="256">
        <v>0</v>
      </c>
      <c r="F114" s="256">
        <f>SUM(F109:F113)</f>
        <v>0</v>
      </c>
      <c r="G114" s="238" t="e">
        <f>F114/E114</f>
        <v>#DIV/0!</v>
      </c>
      <c r="H114" s="480"/>
      <c r="I114" s="480"/>
      <c r="J114" s="480"/>
      <c r="K114" s="481"/>
    </row>
    <row r="115" spans="1:11" ht="14.25">
      <c r="A115" s="460" t="s">
        <v>790</v>
      </c>
      <c r="B115" s="461"/>
      <c r="C115" s="461"/>
      <c r="D115" s="461"/>
      <c r="E115" s="278">
        <f>E114+E106+E98</f>
        <v>10000000</v>
      </c>
      <c r="F115" s="278">
        <f>SUM(F109:F114)</f>
        <v>0</v>
      </c>
      <c r="G115" s="238">
        <f>F115/E115</f>
        <v>0</v>
      </c>
      <c r="H115" s="487"/>
      <c r="I115" s="487"/>
      <c r="J115" s="487"/>
      <c r="K115" s="488"/>
    </row>
    <row r="116" spans="1:11" ht="14.25">
      <c r="A116" s="468" t="s">
        <v>791</v>
      </c>
      <c r="B116" s="469"/>
      <c r="C116" s="469"/>
      <c r="D116" s="469"/>
      <c r="E116" s="469"/>
      <c r="F116" s="469"/>
      <c r="G116" s="469"/>
      <c r="H116" s="469"/>
      <c r="I116" s="469"/>
      <c r="J116" s="469"/>
      <c r="K116" s="470"/>
    </row>
    <row r="117" spans="1:11" ht="14.25">
      <c r="A117" s="219" t="s">
        <v>625</v>
      </c>
      <c r="B117" s="471" t="s">
        <v>792</v>
      </c>
      <c r="C117" s="471"/>
      <c r="D117" s="471"/>
      <c r="E117" s="471"/>
      <c r="F117" s="471"/>
      <c r="G117" s="471"/>
      <c r="H117" s="471"/>
      <c r="I117" s="471"/>
      <c r="J117" s="471"/>
      <c r="K117" s="472"/>
    </row>
    <row r="118" spans="1:11" ht="14.25">
      <c r="A118" s="219" t="s">
        <v>627</v>
      </c>
      <c r="B118" s="471" t="s">
        <v>793</v>
      </c>
      <c r="C118" s="471"/>
      <c r="D118" s="471"/>
      <c r="E118" s="471"/>
      <c r="F118" s="471"/>
      <c r="G118" s="471"/>
      <c r="H118" s="471"/>
      <c r="I118" s="471"/>
      <c r="J118" s="471"/>
      <c r="K118" s="472"/>
    </row>
    <row r="119" spans="1:11" ht="27">
      <c r="A119" s="220" t="s">
        <v>4</v>
      </c>
      <c r="B119" s="221" t="s">
        <v>5</v>
      </c>
      <c r="C119" s="221" t="s">
        <v>629</v>
      </c>
      <c r="D119" s="221" t="s">
        <v>8</v>
      </c>
      <c r="E119" s="222" t="s">
        <v>9</v>
      </c>
      <c r="F119" s="222" t="s">
        <v>10</v>
      </c>
      <c r="G119" s="222" t="s">
        <v>11</v>
      </c>
      <c r="H119" s="223" t="s">
        <v>12</v>
      </c>
      <c r="I119" s="223" t="s">
        <v>13</v>
      </c>
      <c r="J119" s="221" t="s">
        <v>27</v>
      </c>
      <c r="K119" s="225" t="s">
        <v>14</v>
      </c>
    </row>
    <row r="120" spans="1:11" ht="14.25">
      <c r="A120" s="473" t="s">
        <v>794</v>
      </c>
      <c r="B120" s="474"/>
      <c r="C120" s="474"/>
      <c r="D120" s="474"/>
      <c r="E120" s="474"/>
      <c r="F120" s="474"/>
      <c r="G120" s="474"/>
      <c r="H120" s="474"/>
      <c r="I120" s="474"/>
      <c r="J120" s="474"/>
      <c r="K120" s="475"/>
    </row>
    <row r="121" spans="1:11" ht="144" customHeight="1">
      <c r="A121" s="282" t="s">
        <v>795</v>
      </c>
      <c r="B121" s="41"/>
      <c r="C121" s="283" t="s">
        <v>796</v>
      </c>
      <c r="D121" s="12" t="s">
        <v>797</v>
      </c>
      <c r="E121" s="284">
        <v>0</v>
      </c>
      <c r="F121" s="14">
        <v>0</v>
      </c>
      <c r="G121" s="35" t="e">
        <f>F121/E121</f>
        <v>#DIV/0!</v>
      </c>
      <c r="H121" s="285">
        <v>41640</v>
      </c>
      <c r="I121" s="285" t="s">
        <v>798</v>
      </c>
      <c r="J121" s="240">
        <v>0</v>
      </c>
      <c r="K121" s="280"/>
    </row>
    <row r="122" spans="1:11" ht="107.25" customHeight="1">
      <c r="A122" s="282" t="s">
        <v>799</v>
      </c>
      <c r="B122" s="41"/>
      <c r="C122" s="283" t="s">
        <v>800</v>
      </c>
      <c r="D122" s="12" t="s">
        <v>797</v>
      </c>
      <c r="E122" s="284">
        <v>0</v>
      </c>
      <c r="F122" s="14">
        <v>0</v>
      </c>
      <c r="G122" s="35" t="e">
        <f>F122/E122</f>
        <v>#DIV/0!</v>
      </c>
      <c r="H122" s="285">
        <v>41640</v>
      </c>
      <c r="I122" s="285" t="s">
        <v>801</v>
      </c>
      <c r="J122" s="240"/>
      <c r="K122" s="280"/>
    </row>
    <row r="123" spans="1:11" ht="72.75" customHeight="1">
      <c r="A123" s="282" t="s">
        <v>802</v>
      </c>
      <c r="B123" s="41"/>
      <c r="C123" s="283" t="s">
        <v>803</v>
      </c>
      <c r="D123" s="12" t="s">
        <v>797</v>
      </c>
      <c r="E123" s="284">
        <v>0</v>
      </c>
      <c r="F123" s="14">
        <v>0</v>
      </c>
      <c r="G123" s="35" t="e">
        <f>F123/E123</f>
        <v>#DIV/0!</v>
      </c>
      <c r="H123" s="285" t="s">
        <v>804</v>
      </c>
      <c r="I123" s="285" t="s">
        <v>171</v>
      </c>
      <c r="J123" s="240">
        <v>0</v>
      </c>
      <c r="K123" s="280"/>
    </row>
    <row r="124" spans="1:11" ht="168.75" customHeight="1">
      <c r="A124" s="282" t="s">
        <v>805</v>
      </c>
      <c r="B124" s="41"/>
      <c r="C124" s="283" t="s">
        <v>806</v>
      </c>
      <c r="D124" s="12" t="s">
        <v>797</v>
      </c>
      <c r="E124" s="284">
        <v>0</v>
      </c>
      <c r="F124" s="14">
        <v>0</v>
      </c>
      <c r="G124" s="35" t="e">
        <f>F124/E124</f>
        <v>#DIV/0!</v>
      </c>
      <c r="H124" s="285">
        <v>41640</v>
      </c>
      <c r="I124" s="285" t="s">
        <v>171</v>
      </c>
      <c r="J124" s="240">
        <v>0</v>
      </c>
      <c r="K124" s="280"/>
    </row>
    <row r="125" spans="1:11" ht="15">
      <c r="A125" s="460" t="s">
        <v>643</v>
      </c>
      <c r="B125" s="461"/>
      <c r="C125" s="461"/>
      <c r="D125" s="461"/>
      <c r="E125" s="256">
        <f>SUM(E121:E124)</f>
        <v>0</v>
      </c>
      <c r="F125" s="256">
        <f>SUM(F121:F124)</f>
        <v>0</v>
      </c>
      <c r="G125" s="238" t="e">
        <f>F125/E125</f>
        <v>#DIV/0!</v>
      </c>
      <c r="H125" s="480"/>
      <c r="I125" s="480"/>
      <c r="J125" s="480"/>
      <c r="K125" s="481"/>
    </row>
    <row r="126" spans="1:11" ht="14.25">
      <c r="A126" s="219" t="s">
        <v>625</v>
      </c>
      <c r="B126" s="471" t="s">
        <v>807</v>
      </c>
      <c r="C126" s="471"/>
      <c r="D126" s="471"/>
      <c r="E126" s="471"/>
      <c r="F126" s="471"/>
      <c r="G126" s="471"/>
      <c r="H126" s="471"/>
      <c r="I126" s="471"/>
      <c r="J126" s="471"/>
      <c r="K126" s="472"/>
    </row>
    <row r="127" spans="1:11" ht="14.25">
      <c r="A127" s="219" t="s">
        <v>627</v>
      </c>
      <c r="B127" s="471" t="s">
        <v>793</v>
      </c>
      <c r="C127" s="471"/>
      <c r="D127" s="471"/>
      <c r="E127" s="471"/>
      <c r="F127" s="471"/>
      <c r="G127" s="471"/>
      <c r="H127" s="471"/>
      <c r="I127" s="471"/>
      <c r="J127" s="471"/>
      <c r="K127" s="472"/>
    </row>
    <row r="128" spans="1:11" ht="27">
      <c r="A128" s="220" t="s">
        <v>4</v>
      </c>
      <c r="B128" s="221" t="s">
        <v>5</v>
      </c>
      <c r="C128" s="221" t="s">
        <v>629</v>
      </c>
      <c r="D128" s="221" t="s">
        <v>8</v>
      </c>
      <c r="E128" s="222" t="s">
        <v>9</v>
      </c>
      <c r="F128" s="222" t="s">
        <v>10</v>
      </c>
      <c r="G128" s="222" t="s">
        <v>11</v>
      </c>
      <c r="H128" s="223" t="s">
        <v>12</v>
      </c>
      <c r="I128" s="223" t="s">
        <v>13</v>
      </c>
      <c r="J128" s="221" t="s">
        <v>27</v>
      </c>
      <c r="K128" s="225" t="s">
        <v>14</v>
      </c>
    </row>
    <row r="129" spans="1:11" ht="14.25">
      <c r="A129" s="473" t="s">
        <v>808</v>
      </c>
      <c r="B129" s="474"/>
      <c r="C129" s="474"/>
      <c r="D129" s="474"/>
      <c r="E129" s="474"/>
      <c r="F129" s="474"/>
      <c r="G129" s="474"/>
      <c r="H129" s="474"/>
      <c r="I129" s="474"/>
      <c r="J129" s="474"/>
      <c r="K129" s="475"/>
    </row>
    <row r="130" spans="1:11" ht="52.5">
      <c r="A130" s="8" t="s">
        <v>809</v>
      </c>
      <c r="B130" s="9"/>
      <c r="C130" s="12" t="s">
        <v>810</v>
      </c>
      <c r="D130" s="12" t="s">
        <v>811</v>
      </c>
      <c r="E130" s="284">
        <v>0</v>
      </c>
      <c r="F130" s="14">
        <v>0</v>
      </c>
      <c r="G130" s="35" t="e">
        <f>F130/E130</f>
        <v>#DIV/0!</v>
      </c>
      <c r="H130" s="285">
        <v>41640</v>
      </c>
      <c r="I130" s="285" t="s">
        <v>488</v>
      </c>
      <c r="J130" s="286">
        <v>0</v>
      </c>
      <c r="K130" s="71"/>
    </row>
    <row r="131" spans="1:11" ht="90">
      <c r="A131" s="282" t="s">
        <v>812</v>
      </c>
      <c r="B131" s="9"/>
      <c r="C131" s="12" t="s">
        <v>813</v>
      </c>
      <c r="D131" s="12" t="s">
        <v>811</v>
      </c>
      <c r="E131" s="14">
        <v>0</v>
      </c>
      <c r="F131" s="14">
        <v>0</v>
      </c>
      <c r="G131" s="35" t="e">
        <f>F131/E131</f>
        <v>#DIV/0!</v>
      </c>
      <c r="H131" s="285">
        <v>41640</v>
      </c>
      <c r="I131" s="285" t="s">
        <v>171</v>
      </c>
      <c r="J131" s="286">
        <v>0</v>
      </c>
      <c r="K131" s="71"/>
    </row>
    <row r="132" spans="1:11" ht="52.5">
      <c r="A132" s="8" t="s">
        <v>814</v>
      </c>
      <c r="B132" s="9"/>
      <c r="C132" s="12" t="s">
        <v>815</v>
      </c>
      <c r="D132" s="12" t="s">
        <v>811</v>
      </c>
      <c r="E132" s="14">
        <v>0</v>
      </c>
      <c r="F132" s="14">
        <v>0</v>
      </c>
      <c r="G132" s="35" t="e">
        <f>F132/E132</f>
        <v>#DIV/0!</v>
      </c>
      <c r="H132" s="285">
        <v>41640</v>
      </c>
      <c r="I132" s="285" t="s">
        <v>171</v>
      </c>
      <c r="J132" s="286">
        <v>0</v>
      </c>
      <c r="K132" s="71"/>
    </row>
    <row r="133" spans="1:11" ht="78.75">
      <c r="A133" s="282" t="s">
        <v>816</v>
      </c>
      <c r="B133" s="9"/>
      <c r="C133" s="12" t="s">
        <v>817</v>
      </c>
      <c r="D133" s="12" t="s">
        <v>811</v>
      </c>
      <c r="E133" s="14">
        <v>0</v>
      </c>
      <c r="F133" s="14">
        <v>0</v>
      </c>
      <c r="G133" s="35" t="e">
        <f>F133/E133</f>
        <v>#DIV/0!</v>
      </c>
      <c r="H133" s="285">
        <v>41640</v>
      </c>
      <c r="I133" s="285" t="s">
        <v>171</v>
      </c>
      <c r="J133" s="286">
        <v>0</v>
      </c>
      <c r="K133" s="71"/>
    </row>
    <row r="134" spans="1:11" ht="15">
      <c r="A134" s="460" t="s">
        <v>643</v>
      </c>
      <c r="B134" s="461"/>
      <c r="C134" s="461"/>
      <c r="D134" s="461"/>
      <c r="E134" s="256">
        <f>SUM(E130:E133)</f>
        <v>0</v>
      </c>
      <c r="F134" s="256">
        <f>SUM(F130:F133)</f>
        <v>0</v>
      </c>
      <c r="G134" s="238" t="e">
        <f>F134/E134</f>
        <v>#DIV/0!</v>
      </c>
      <c r="H134" s="480"/>
      <c r="I134" s="480"/>
      <c r="J134" s="480"/>
      <c r="K134" s="481"/>
    </row>
    <row r="135" spans="1:11" ht="14.25">
      <c r="A135" s="219" t="s">
        <v>625</v>
      </c>
      <c r="B135" s="471" t="s">
        <v>818</v>
      </c>
      <c r="C135" s="471"/>
      <c r="D135" s="471"/>
      <c r="E135" s="471"/>
      <c r="F135" s="471"/>
      <c r="G135" s="471"/>
      <c r="H135" s="471"/>
      <c r="I135" s="471"/>
      <c r="J135" s="471"/>
      <c r="K135" s="472"/>
    </row>
    <row r="136" spans="1:11" ht="14.25">
      <c r="A136" s="219" t="s">
        <v>627</v>
      </c>
      <c r="B136" s="471" t="s">
        <v>793</v>
      </c>
      <c r="C136" s="471"/>
      <c r="D136" s="471"/>
      <c r="E136" s="471"/>
      <c r="F136" s="471"/>
      <c r="G136" s="471"/>
      <c r="H136" s="471"/>
      <c r="I136" s="471"/>
      <c r="J136" s="471"/>
      <c r="K136" s="472"/>
    </row>
    <row r="137" spans="1:11" ht="27">
      <c r="A137" s="220" t="s">
        <v>4</v>
      </c>
      <c r="B137" s="221" t="s">
        <v>5</v>
      </c>
      <c r="C137" s="221" t="s">
        <v>629</v>
      </c>
      <c r="D137" s="221" t="s">
        <v>8</v>
      </c>
      <c r="E137" s="222" t="s">
        <v>9</v>
      </c>
      <c r="F137" s="222" t="s">
        <v>10</v>
      </c>
      <c r="G137" s="222" t="s">
        <v>11</v>
      </c>
      <c r="H137" s="223" t="s">
        <v>12</v>
      </c>
      <c r="I137" s="223" t="s">
        <v>13</v>
      </c>
      <c r="J137" s="221" t="s">
        <v>27</v>
      </c>
      <c r="K137" s="225" t="s">
        <v>14</v>
      </c>
    </row>
    <row r="138" spans="1:11" ht="14.25">
      <c r="A138" s="473" t="s">
        <v>819</v>
      </c>
      <c r="B138" s="474"/>
      <c r="C138" s="474"/>
      <c r="D138" s="474"/>
      <c r="E138" s="474"/>
      <c r="F138" s="474"/>
      <c r="G138" s="474"/>
      <c r="H138" s="474"/>
      <c r="I138" s="474"/>
      <c r="J138" s="474"/>
      <c r="K138" s="475"/>
    </row>
    <row r="139" spans="1:11" ht="63.75">
      <c r="A139" s="8" t="s">
        <v>820</v>
      </c>
      <c r="B139" s="9"/>
      <c r="C139" s="12" t="s">
        <v>821</v>
      </c>
      <c r="D139" s="12" t="s">
        <v>811</v>
      </c>
      <c r="E139" s="284">
        <v>0</v>
      </c>
      <c r="F139" s="14">
        <v>0</v>
      </c>
      <c r="G139" s="35" t="e">
        <f>F139/E139</f>
        <v>#DIV/0!</v>
      </c>
      <c r="H139" s="285">
        <v>41640</v>
      </c>
      <c r="I139" s="285" t="s">
        <v>822</v>
      </c>
      <c r="J139" s="286">
        <v>0</v>
      </c>
      <c r="K139" s="71"/>
    </row>
    <row r="140" spans="1:11" ht="66">
      <c r="A140" s="8" t="s">
        <v>823</v>
      </c>
      <c r="B140" s="9"/>
      <c r="C140" s="12" t="s">
        <v>824</v>
      </c>
      <c r="D140" s="12" t="s">
        <v>811</v>
      </c>
      <c r="E140" s="284">
        <v>0</v>
      </c>
      <c r="F140" s="14">
        <v>0</v>
      </c>
      <c r="G140" s="35" t="e">
        <f>F140/E140</f>
        <v>#DIV/0!</v>
      </c>
      <c r="H140" s="285">
        <v>41733</v>
      </c>
      <c r="I140" s="285" t="s">
        <v>275</v>
      </c>
      <c r="J140" s="286">
        <v>0</v>
      </c>
      <c r="K140" s="71"/>
    </row>
    <row r="141" spans="1:11" ht="38.25">
      <c r="A141" s="8" t="s">
        <v>825</v>
      </c>
      <c r="B141" s="9"/>
      <c r="C141" s="283" t="s">
        <v>821</v>
      </c>
      <c r="D141" s="12" t="s">
        <v>811</v>
      </c>
      <c r="E141" s="284">
        <v>0</v>
      </c>
      <c r="F141" s="14">
        <v>0</v>
      </c>
      <c r="G141" s="35" t="e">
        <f>F141/E141</f>
        <v>#DIV/0!</v>
      </c>
      <c r="H141" s="285">
        <v>41640</v>
      </c>
      <c r="I141" s="285" t="s">
        <v>826</v>
      </c>
      <c r="J141" s="286">
        <v>0</v>
      </c>
      <c r="K141" s="71"/>
    </row>
    <row r="142" spans="1:11" ht="90">
      <c r="A142" s="8" t="s">
        <v>827</v>
      </c>
      <c r="B142" s="9"/>
      <c r="C142" s="283" t="s">
        <v>828</v>
      </c>
      <c r="D142" s="12" t="s">
        <v>811</v>
      </c>
      <c r="E142" s="284">
        <v>0</v>
      </c>
      <c r="F142" s="14">
        <v>0</v>
      </c>
      <c r="G142" s="35" t="e">
        <f>F142/E142</f>
        <v>#DIV/0!</v>
      </c>
      <c r="H142" s="285">
        <v>41640</v>
      </c>
      <c r="I142" s="285">
        <v>11324</v>
      </c>
      <c r="J142" s="286">
        <v>0</v>
      </c>
      <c r="K142" s="71"/>
    </row>
    <row r="143" spans="1:11" ht="120">
      <c r="A143" s="282" t="s">
        <v>829</v>
      </c>
      <c r="B143" s="9"/>
      <c r="C143" s="12" t="s">
        <v>830</v>
      </c>
      <c r="D143" s="12" t="s">
        <v>811</v>
      </c>
      <c r="E143" s="284">
        <v>0</v>
      </c>
      <c r="F143" s="14">
        <v>0</v>
      </c>
      <c r="G143" s="35" t="e">
        <f>F143/E143</f>
        <v>#DIV/0!</v>
      </c>
      <c r="H143" s="285">
        <v>41640</v>
      </c>
      <c r="I143" s="285" t="s">
        <v>171</v>
      </c>
      <c r="J143" s="286">
        <v>0</v>
      </c>
      <c r="K143" s="71"/>
    </row>
    <row r="144" spans="1:11" ht="15">
      <c r="A144" s="460" t="s">
        <v>643</v>
      </c>
      <c r="B144" s="461"/>
      <c r="C144" s="461"/>
      <c r="D144" s="461"/>
      <c r="E144" s="256">
        <f>SUM(E139:E143)</f>
        <v>0</v>
      </c>
      <c r="F144" s="256">
        <f>SUM(F138:F143)</f>
        <v>0</v>
      </c>
      <c r="G144" s="238" t="e">
        <f>F144/E144</f>
        <v>#DIV/0!</v>
      </c>
      <c r="H144" s="480"/>
      <c r="I144" s="480"/>
      <c r="J144" s="480"/>
      <c r="K144" s="481"/>
    </row>
    <row r="145" spans="1:11" ht="15">
      <c r="A145" s="219" t="s">
        <v>625</v>
      </c>
      <c r="B145" s="471" t="s">
        <v>831</v>
      </c>
      <c r="C145" s="471"/>
      <c r="D145" s="471"/>
      <c r="E145" s="471"/>
      <c r="F145" s="471"/>
      <c r="G145" s="471"/>
      <c r="H145" s="471"/>
      <c r="I145" s="471"/>
      <c r="J145" s="471"/>
      <c r="K145" s="472"/>
    </row>
    <row r="146" spans="1:11" ht="15">
      <c r="A146" s="219" t="s">
        <v>627</v>
      </c>
      <c r="B146" s="471" t="s">
        <v>793</v>
      </c>
      <c r="C146" s="471"/>
      <c r="D146" s="471"/>
      <c r="E146" s="471"/>
      <c r="F146" s="471"/>
      <c r="G146" s="471"/>
      <c r="H146" s="471"/>
      <c r="I146" s="471"/>
      <c r="J146" s="471"/>
      <c r="K146" s="472"/>
    </row>
    <row r="147" spans="1:11" ht="27">
      <c r="A147" s="220" t="s">
        <v>4</v>
      </c>
      <c r="B147" s="221" t="s">
        <v>5</v>
      </c>
      <c r="C147" s="221" t="s">
        <v>629</v>
      </c>
      <c r="D147" s="221" t="s">
        <v>8</v>
      </c>
      <c r="E147" s="222" t="s">
        <v>9</v>
      </c>
      <c r="F147" s="222" t="s">
        <v>10</v>
      </c>
      <c r="G147" s="222" t="s">
        <v>11</v>
      </c>
      <c r="H147" s="223" t="s">
        <v>12</v>
      </c>
      <c r="I147" s="223" t="s">
        <v>13</v>
      </c>
      <c r="J147" s="221" t="s">
        <v>27</v>
      </c>
      <c r="K147" s="225" t="s">
        <v>14</v>
      </c>
    </row>
    <row r="148" spans="1:11" ht="15">
      <c r="A148" s="473" t="s">
        <v>832</v>
      </c>
      <c r="B148" s="474"/>
      <c r="C148" s="474"/>
      <c r="D148" s="474"/>
      <c r="E148" s="474"/>
      <c r="F148" s="474"/>
      <c r="G148" s="474"/>
      <c r="H148" s="474"/>
      <c r="I148" s="474"/>
      <c r="J148" s="474"/>
      <c r="K148" s="475"/>
    </row>
    <row r="149" spans="1:11" ht="101.25" customHeight="1">
      <c r="A149" s="8" t="s">
        <v>833</v>
      </c>
      <c r="B149" s="9"/>
      <c r="C149" s="12" t="s">
        <v>834</v>
      </c>
      <c r="D149" s="12" t="s">
        <v>811</v>
      </c>
      <c r="E149" s="284">
        <v>0</v>
      </c>
      <c r="F149" s="14">
        <v>0</v>
      </c>
      <c r="G149" s="35" t="e">
        <f>F149/E149</f>
        <v>#DIV/0!</v>
      </c>
      <c r="H149" s="285">
        <v>41640</v>
      </c>
      <c r="I149" s="285" t="s">
        <v>488</v>
      </c>
      <c r="J149" s="286">
        <v>0</v>
      </c>
      <c r="K149" s="71"/>
    </row>
    <row r="150" spans="1:11" ht="180" customHeight="1">
      <c r="A150" s="282" t="s">
        <v>835</v>
      </c>
      <c r="B150" s="41"/>
      <c r="C150" s="283" t="s">
        <v>836</v>
      </c>
      <c r="D150" s="12" t="s">
        <v>811</v>
      </c>
      <c r="E150" s="284">
        <v>0</v>
      </c>
      <c r="F150" s="14">
        <v>0</v>
      </c>
      <c r="G150" s="35" t="e">
        <f>F150/E150</f>
        <v>#DIV/0!</v>
      </c>
      <c r="H150" s="285">
        <v>41640</v>
      </c>
      <c r="I150" s="285" t="s">
        <v>365</v>
      </c>
      <c r="J150" s="286">
        <v>0</v>
      </c>
      <c r="K150" s="71"/>
    </row>
    <row r="151" spans="1:11" ht="125.25" customHeight="1">
      <c r="A151" s="282" t="s">
        <v>837</v>
      </c>
      <c r="B151" s="9"/>
      <c r="C151" s="12" t="s">
        <v>838</v>
      </c>
      <c r="D151" s="12" t="s">
        <v>811</v>
      </c>
      <c r="E151" s="284">
        <v>0</v>
      </c>
      <c r="F151" s="14">
        <v>0</v>
      </c>
      <c r="G151" s="35" t="e">
        <f>F151/E151</f>
        <v>#DIV/0!</v>
      </c>
      <c r="H151" s="285">
        <v>41640</v>
      </c>
      <c r="I151" s="285" t="s">
        <v>171</v>
      </c>
      <c r="J151" s="286">
        <v>0</v>
      </c>
      <c r="K151" s="71"/>
    </row>
    <row r="152" spans="1:11" ht="14.25">
      <c r="A152" s="460" t="s">
        <v>643</v>
      </c>
      <c r="B152" s="461"/>
      <c r="C152" s="461"/>
      <c r="D152" s="461"/>
      <c r="E152" s="256">
        <f>SUM(E149:E151)</f>
        <v>0</v>
      </c>
      <c r="F152" s="256">
        <f>SUM(F130:F151)</f>
        <v>0</v>
      </c>
      <c r="G152" s="238" t="e">
        <f>F152/E152</f>
        <v>#DIV/0!</v>
      </c>
      <c r="H152" s="484"/>
      <c r="I152" s="484"/>
      <c r="J152" s="484"/>
      <c r="K152" s="485"/>
    </row>
    <row r="153" spans="1:11" ht="14.25">
      <c r="A153" s="460" t="s">
        <v>790</v>
      </c>
      <c r="B153" s="461"/>
      <c r="C153" s="461"/>
      <c r="D153" s="461"/>
      <c r="E153" s="256">
        <f>E152+E144+E134+E125</f>
        <v>0</v>
      </c>
      <c r="F153" s="256">
        <f>SUM(F131:F152)</f>
        <v>0</v>
      </c>
      <c r="G153" s="238" t="e">
        <f>F153/E153</f>
        <v>#DIV/0!</v>
      </c>
      <c r="H153" s="484"/>
      <c r="I153" s="484"/>
      <c r="J153" s="484"/>
      <c r="K153" s="485"/>
    </row>
    <row r="154" spans="1:11" ht="14.25">
      <c r="A154" s="468" t="s">
        <v>839</v>
      </c>
      <c r="B154" s="469"/>
      <c r="C154" s="469"/>
      <c r="D154" s="469"/>
      <c r="E154" s="469"/>
      <c r="F154" s="469"/>
      <c r="G154" s="469"/>
      <c r="H154" s="469"/>
      <c r="I154" s="469"/>
      <c r="J154" s="469"/>
      <c r="K154" s="470"/>
    </row>
    <row r="155" spans="1:11" ht="14.25">
      <c r="A155" s="287" t="s">
        <v>625</v>
      </c>
      <c r="B155" s="478" t="s">
        <v>840</v>
      </c>
      <c r="C155" s="478"/>
      <c r="D155" s="478"/>
      <c r="E155" s="478"/>
      <c r="F155" s="478"/>
      <c r="G155" s="478"/>
      <c r="H155" s="478"/>
      <c r="I155" s="478"/>
      <c r="J155" s="478"/>
      <c r="K155" s="479"/>
    </row>
    <row r="156" spans="1:11" ht="14.25">
      <c r="A156" s="287" t="s">
        <v>627</v>
      </c>
      <c r="B156" s="478" t="s">
        <v>841</v>
      </c>
      <c r="C156" s="478"/>
      <c r="D156" s="478"/>
      <c r="E156" s="478"/>
      <c r="F156" s="478"/>
      <c r="G156" s="478"/>
      <c r="H156" s="478"/>
      <c r="I156" s="478"/>
      <c r="J156" s="478"/>
      <c r="K156" s="479"/>
    </row>
    <row r="157" spans="1:11" ht="27">
      <c r="A157" s="288" t="s">
        <v>4</v>
      </c>
      <c r="B157" s="221" t="s">
        <v>5</v>
      </c>
      <c r="C157" s="289" t="s">
        <v>629</v>
      </c>
      <c r="D157" s="289" t="s">
        <v>8</v>
      </c>
      <c r="E157" s="290" t="s">
        <v>9</v>
      </c>
      <c r="F157" s="222" t="s">
        <v>10</v>
      </c>
      <c r="G157" s="222" t="s">
        <v>11</v>
      </c>
      <c r="H157" s="291" t="s">
        <v>12</v>
      </c>
      <c r="I157" s="291" t="s">
        <v>13</v>
      </c>
      <c r="J157" s="289" t="s">
        <v>27</v>
      </c>
      <c r="K157" s="292" t="s">
        <v>14</v>
      </c>
    </row>
    <row r="158" spans="1:11" ht="14.25">
      <c r="A158" s="473" t="s">
        <v>842</v>
      </c>
      <c r="B158" s="474"/>
      <c r="C158" s="474"/>
      <c r="D158" s="474"/>
      <c r="E158" s="474"/>
      <c r="F158" s="474"/>
      <c r="G158" s="474"/>
      <c r="H158" s="474"/>
      <c r="I158" s="474"/>
      <c r="J158" s="474"/>
      <c r="K158" s="475"/>
    </row>
    <row r="159" spans="1:11" ht="14.25">
      <c r="A159" s="482" t="s">
        <v>843</v>
      </c>
      <c r="B159" s="483"/>
      <c r="C159" s="483"/>
      <c r="D159" s="483"/>
      <c r="E159" s="483"/>
      <c r="F159" s="483"/>
      <c r="G159" s="483"/>
      <c r="H159" s="483"/>
      <c r="I159" s="483"/>
      <c r="J159" s="240">
        <v>0</v>
      </c>
      <c r="K159" s="245"/>
    </row>
    <row r="160" spans="1:11" ht="15">
      <c r="A160" s="460" t="s">
        <v>643</v>
      </c>
      <c r="B160" s="461"/>
      <c r="C160" s="461"/>
      <c r="D160" s="461"/>
      <c r="E160" s="256">
        <f>SUM(E159:E159)</f>
        <v>0</v>
      </c>
      <c r="F160" s="256">
        <f>SUM(F159:F159)</f>
        <v>0</v>
      </c>
      <c r="G160" s="238" t="e">
        <f>F160/E160</f>
        <v>#DIV/0!</v>
      </c>
      <c r="H160" s="480"/>
      <c r="I160" s="480"/>
      <c r="J160" s="480"/>
      <c r="K160" s="481"/>
    </row>
    <row r="161" spans="1:11" ht="14.25">
      <c r="A161" s="473" t="s">
        <v>844</v>
      </c>
      <c r="B161" s="474"/>
      <c r="C161" s="474"/>
      <c r="D161" s="474"/>
      <c r="E161" s="474"/>
      <c r="F161" s="474"/>
      <c r="G161" s="474"/>
      <c r="H161" s="474"/>
      <c r="I161" s="474"/>
      <c r="J161" s="474"/>
      <c r="K161" s="475"/>
    </row>
    <row r="162" spans="1:11" ht="316.5" customHeight="1">
      <c r="A162" s="293" t="s">
        <v>845</v>
      </c>
      <c r="B162" s="294"/>
      <c r="C162" s="295" t="s">
        <v>846</v>
      </c>
      <c r="D162" s="296" t="s">
        <v>847</v>
      </c>
      <c r="E162" s="297">
        <v>0</v>
      </c>
      <c r="F162" s="297">
        <v>0</v>
      </c>
      <c r="G162" s="230" t="e">
        <f aca="true" t="shared" si="0" ref="G162:G173">F162/E162</f>
        <v>#DIV/0!</v>
      </c>
      <c r="H162" s="239">
        <v>41640</v>
      </c>
      <c r="I162" s="273" t="s">
        <v>848</v>
      </c>
      <c r="J162" s="298">
        <v>0</v>
      </c>
      <c r="K162" s="280"/>
    </row>
    <row r="163" spans="1:11" ht="54.75">
      <c r="A163" s="293" t="s">
        <v>849</v>
      </c>
      <c r="B163" s="295"/>
      <c r="C163" s="295" t="s">
        <v>850</v>
      </c>
      <c r="D163" s="296" t="s">
        <v>847</v>
      </c>
      <c r="E163" s="297">
        <v>0</v>
      </c>
      <c r="F163" s="297">
        <v>0</v>
      </c>
      <c r="G163" s="230" t="e">
        <f t="shared" si="0"/>
        <v>#DIV/0!</v>
      </c>
      <c r="H163" s="239">
        <v>41640</v>
      </c>
      <c r="I163" s="273" t="s">
        <v>848</v>
      </c>
      <c r="J163" s="298">
        <v>0</v>
      </c>
      <c r="K163" s="280"/>
    </row>
    <row r="164" spans="1:11" ht="231" customHeight="1">
      <c r="A164" s="293" t="s">
        <v>851</v>
      </c>
      <c r="B164" s="295"/>
      <c r="C164" s="295" t="s">
        <v>852</v>
      </c>
      <c r="D164" s="296" t="s">
        <v>847</v>
      </c>
      <c r="E164" s="297">
        <v>0</v>
      </c>
      <c r="F164" s="297">
        <v>0</v>
      </c>
      <c r="G164" s="230" t="e">
        <f t="shared" si="0"/>
        <v>#DIV/0!</v>
      </c>
      <c r="H164" s="239">
        <v>41640</v>
      </c>
      <c r="I164" s="273" t="s">
        <v>848</v>
      </c>
      <c r="J164" s="298">
        <v>0.3</v>
      </c>
      <c r="K164" s="280"/>
    </row>
    <row r="165" spans="1:11" ht="59.25" customHeight="1">
      <c r="A165" s="293" t="s">
        <v>853</v>
      </c>
      <c r="B165" s="295"/>
      <c r="C165" s="295" t="s">
        <v>854</v>
      </c>
      <c r="D165" s="296" t="s">
        <v>847</v>
      </c>
      <c r="E165" s="299">
        <v>0</v>
      </c>
      <c r="F165" s="299">
        <v>0</v>
      </c>
      <c r="G165" s="230" t="e">
        <f t="shared" si="0"/>
        <v>#DIV/0!</v>
      </c>
      <c r="H165" s="239">
        <v>41640</v>
      </c>
      <c r="I165" s="273" t="s">
        <v>848</v>
      </c>
      <c r="J165" s="298">
        <v>0</v>
      </c>
      <c r="K165" s="280"/>
    </row>
    <row r="166" spans="1:11" ht="123.75">
      <c r="A166" s="293" t="s">
        <v>855</v>
      </c>
      <c r="B166" s="295"/>
      <c r="C166" s="295" t="s">
        <v>856</v>
      </c>
      <c r="D166" s="296" t="s">
        <v>847</v>
      </c>
      <c r="E166" s="297">
        <v>0</v>
      </c>
      <c r="F166" s="297">
        <v>0</v>
      </c>
      <c r="G166" s="230" t="e">
        <f t="shared" si="0"/>
        <v>#DIV/0!</v>
      </c>
      <c r="H166" s="239">
        <v>41640</v>
      </c>
      <c r="I166" s="273" t="s">
        <v>848</v>
      </c>
      <c r="J166" s="298">
        <v>0</v>
      </c>
      <c r="K166" s="280"/>
    </row>
    <row r="167" spans="1:11" ht="54.75">
      <c r="A167" s="293" t="s">
        <v>857</v>
      </c>
      <c r="B167" s="295"/>
      <c r="C167" s="295" t="s">
        <v>858</v>
      </c>
      <c r="D167" s="296" t="s">
        <v>847</v>
      </c>
      <c r="E167" s="297">
        <v>0</v>
      </c>
      <c r="F167" s="297">
        <v>0</v>
      </c>
      <c r="G167" s="230" t="e">
        <f t="shared" si="0"/>
        <v>#DIV/0!</v>
      </c>
      <c r="H167" s="239">
        <v>41640</v>
      </c>
      <c r="I167" s="273" t="s">
        <v>848</v>
      </c>
      <c r="J167" s="298">
        <v>0</v>
      </c>
      <c r="K167" s="280"/>
    </row>
    <row r="168" spans="1:11" ht="261.75" customHeight="1">
      <c r="A168" s="293" t="s">
        <v>859</v>
      </c>
      <c r="B168" s="295"/>
      <c r="C168" s="295" t="s">
        <v>860</v>
      </c>
      <c r="D168" s="296" t="s">
        <v>847</v>
      </c>
      <c r="E168" s="297">
        <v>0</v>
      </c>
      <c r="F168" s="297">
        <v>0</v>
      </c>
      <c r="G168" s="230" t="e">
        <f t="shared" si="0"/>
        <v>#DIV/0!</v>
      </c>
      <c r="H168" s="239">
        <v>41640</v>
      </c>
      <c r="I168" s="273" t="s">
        <v>848</v>
      </c>
      <c r="J168" s="298">
        <v>0</v>
      </c>
      <c r="K168" s="280"/>
    </row>
    <row r="169" spans="1:11" ht="82.5">
      <c r="A169" s="300" t="s">
        <v>861</v>
      </c>
      <c r="B169" s="301"/>
      <c r="C169" s="302"/>
      <c r="D169" s="302" t="s">
        <v>862</v>
      </c>
      <c r="E169" s="297">
        <v>0</v>
      </c>
      <c r="F169" s="297">
        <v>0</v>
      </c>
      <c r="G169" s="230" t="e">
        <f t="shared" si="0"/>
        <v>#DIV/0!</v>
      </c>
      <c r="H169" s="239" t="s">
        <v>863</v>
      </c>
      <c r="I169" s="273" t="s">
        <v>572</v>
      </c>
      <c r="J169" s="298">
        <v>0</v>
      </c>
      <c r="K169" s="303"/>
    </row>
    <row r="170" spans="1:11" ht="82.5">
      <c r="A170" s="304" t="s">
        <v>864</v>
      </c>
      <c r="B170" s="301"/>
      <c r="C170" s="302" t="s">
        <v>865</v>
      </c>
      <c r="D170" s="302" t="s">
        <v>866</v>
      </c>
      <c r="E170" s="297">
        <v>0</v>
      </c>
      <c r="F170" s="297">
        <v>0</v>
      </c>
      <c r="G170" s="230" t="e">
        <f t="shared" si="0"/>
        <v>#DIV/0!</v>
      </c>
      <c r="H170" s="239" t="s">
        <v>863</v>
      </c>
      <c r="I170" s="273" t="s">
        <v>572</v>
      </c>
      <c r="J170" s="298">
        <v>0</v>
      </c>
      <c r="K170" s="303"/>
    </row>
    <row r="171" spans="1:11" ht="83.25" customHeight="1">
      <c r="A171" s="304" t="s">
        <v>867</v>
      </c>
      <c r="B171" s="301"/>
      <c r="C171" s="302" t="s">
        <v>868</v>
      </c>
      <c r="D171" s="302" t="s">
        <v>869</v>
      </c>
      <c r="E171" s="297">
        <v>0</v>
      </c>
      <c r="F171" s="297">
        <v>0</v>
      </c>
      <c r="G171" s="230" t="e">
        <f t="shared" si="0"/>
        <v>#DIV/0!</v>
      </c>
      <c r="H171" s="239" t="s">
        <v>863</v>
      </c>
      <c r="I171" s="273" t="s">
        <v>572</v>
      </c>
      <c r="J171" s="298">
        <v>0</v>
      </c>
      <c r="K171" s="303"/>
    </row>
    <row r="172" spans="1:11" ht="82.5">
      <c r="A172" s="304" t="s">
        <v>870</v>
      </c>
      <c r="B172" s="301"/>
      <c r="C172" s="302" t="s">
        <v>871</v>
      </c>
      <c r="D172" s="302" t="s">
        <v>866</v>
      </c>
      <c r="E172" s="297">
        <v>0</v>
      </c>
      <c r="F172" s="297">
        <v>0</v>
      </c>
      <c r="G172" s="230" t="e">
        <f t="shared" si="0"/>
        <v>#DIV/0!</v>
      </c>
      <c r="H172" s="239" t="s">
        <v>863</v>
      </c>
      <c r="I172" s="273" t="s">
        <v>572</v>
      </c>
      <c r="J172" s="298">
        <v>0</v>
      </c>
      <c r="K172" s="303"/>
    </row>
    <row r="173" spans="1:11" ht="84" customHeight="1">
      <c r="A173" s="304" t="s">
        <v>872</v>
      </c>
      <c r="B173" s="301"/>
      <c r="C173" s="302" t="s">
        <v>873</v>
      </c>
      <c r="D173" s="302" t="s">
        <v>874</v>
      </c>
      <c r="E173" s="297">
        <v>0</v>
      </c>
      <c r="F173" s="297">
        <v>0</v>
      </c>
      <c r="G173" s="230" t="e">
        <f t="shared" si="0"/>
        <v>#DIV/0!</v>
      </c>
      <c r="H173" s="239" t="s">
        <v>863</v>
      </c>
      <c r="I173" s="273" t="s">
        <v>572</v>
      </c>
      <c r="J173" s="298">
        <v>0</v>
      </c>
      <c r="K173" s="303"/>
    </row>
    <row r="174" spans="1:11" ht="15">
      <c r="A174" s="460" t="s">
        <v>643</v>
      </c>
      <c r="B174" s="461"/>
      <c r="C174" s="461"/>
      <c r="D174" s="461"/>
      <c r="E174" s="256">
        <f>SUM(E162:E168)</f>
        <v>0</v>
      </c>
      <c r="F174" s="256">
        <f>SUM(F162:F168)</f>
        <v>0</v>
      </c>
      <c r="G174" s="238" t="e">
        <f>F160/E160</f>
        <v>#DIV/0!</v>
      </c>
      <c r="H174" s="480"/>
      <c r="I174" s="480"/>
      <c r="J174" s="480"/>
      <c r="K174" s="481"/>
    </row>
    <row r="175" spans="1:11" ht="14.25">
      <c r="A175" s="468" t="s">
        <v>839</v>
      </c>
      <c r="B175" s="469"/>
      <c r="C175" s="469"/>
      <c r="D175" s="469"/>
      <c r="E175" s="469"/>
      <c r="F175" s="469"/>
      <c r="G175" s="469"/>
      <c r="H175" s="469"/>
      <c r="I175" s="469"/>
      <c r="J175" s="469"/>
      <c r="K175" s="470"/>
    </row>
    <row r="176" spans="1:11" ht="14.25">
      <c r="A176" s="219" t="s">
        <v>625</v>
      </c>
      <c r="B176" s="471" t="s">
        <v>875</v>
      </c>
      <c r="C176" s="471"/>
      <c r="D176" s="471"/>
      <c r="E176" s="471"/>
      <c r="F176" s="471"/>
      <c r="G176" s="471"/>
      <c r="H176" s="471"/>
      <c r="I176" s="471"/>
      <c r="J176" s="471"/>
      <c r="K176" s="472"/>
    </row>
    <row r="177" spans="1:11" ht="14.25">
      <c r="A177" s="219" t="s">
        <v>627</v>
      </c>
      <c r="B177" s="471" t="s">
        <v>841</v>
      </c>
      <c r="C177" s="471"/>
      <c r="D177" s="471"/>
      <c r="E177" s="471"/>
      <c r="F177" s="471"/>
      <c r="G177" s="471"/>
      <c r="H177" s="471"/>
      <c r="I177" s="471"/>
      <c r="J177" s="471"/>
      <c r="K177" s="472"/>
    </row>
    <row r="178" spans="1:11" ht="27">
      <c r="A178" s="220" t="s">
        <v>4</v>
      </c>
      <c r="B178" s="221" t="s">
        <v>5</v>
      </c>
      <c r="C178" s="221" t="s">
        <v>629</v>
      </c>
      <c r="D178" s="221" t="s">
        <v>8</v>
      </c>
      <c r="E178" s="222" t="s">
        <v>9</v>
      </c>
      <c r="F178" s="222" t="s">
        <v>10</v>
      </c>
      <c r="G178" s="222" t="s">
        <v>11</v>
      </c>
      <c r="H178" s="223" t="s">
        <v>12</v>
      </c>
      <c r="I178" s="223" t="s">
        <v>13</v>
      </c>
      <c r="J178" s="221" t="s">
        <v>27</v>
      </c>
      <c r="K178" s="225" t="s">
        <v>14</v>
      </c>
    </row>
    <row r="179" spans="1:11" ht="15">
      <c r="A179" s="473" t="s">
        <v>876</v>
      </c>
      <c r="B179" s="474"/>
      <c r="C179" s="474"/>
      <c r="D179" s="474"/>
      <c r="E179" s="474"/>
      <c r="F179" s="474"/>
      <c r="G179" s="474"/>
      <c r="H179" s="474"/>
      <c r="I179" s="474"/>
      <c r="J179" s="474"/>
      <c r="K179" s="475"/>
    </row>
    <row r="180" spans="1:11" ht="27">
      <c r="A180" s="226" t="s">
        <v>877</v>
      </c>
      <c r="B180" s="227"/>
      <c r="C180" s="227" t="s">
        <v>878</v>
      </c>
      <c r="D180" s="227" t="s">
        <v>879</v>
      </c>
      <c r="E180" s="305">
        <v>0</v>
      </c>
      <c r="F180" s="306">
        <v>0</v>
      </c>
      <c r="G180" s="307" t="e">
        <f>F180/E180</f>
        <v>#DIV/0!</v>
      </c>
      <c r="H180" s="308">
        <v>41640</v>
      </c>
      <c r="I180" s="308" t="s">
        <v>365</v>
      </c>
      <c r="J180" s="240">
        <v>0</v>
      </c>
      <c r="K180" s="280"/>
    </row>
    <row r="181" spans="1:11" ht="41.25">
      <c r="A181" s="226" t="s">
        <v>880</v>
      </c>
      <c r="B181" s="227"/>
      <c r="C181" s="227" t="s">
        <v>881</v>
      </c>
      <c r="D181" s="227" t="s">
        <v>879</v>
      </c>
      <c r="E181" s="305">
        <v>0</v>
      </c>
      <c r="F181" s="306">
        <v>0</v>
      </c>
      <c r="G181" s="307" t="e">
        <f aca="true" t="shared" si="1" ref="G181:G188">F181/E181</f>
        <v>#DIV/0!</v>
      </c>
      <c r="H181" s="308">
        <v>41640</v>
      </c>
      <c r="I181" s="308" t="s">
        <v>488</v>
      </c>
      <c r="J181" s="240">
        <v>0</v>
      </c>
      <c r="K181" s="280"/>
    </row>
    <row r="182" spans="1:11" ht="27">
      <c r="A182" s="226" t="s">
        <v>882</v>
      </c>
      <c r="B182" s="227"/>
      <c r="C182" s="227" t="s">
        <v>881</v>
      </c>
      <c r="D182" s="227" t="s">
        <v>879</v>
      </c>
      <c r="E182" s="305">
        <v>0</v>
      </c>
      <c r="F182" s="306">
        <v>0</v>
      </c>
      <c r="G182" s="307" t="e">
        <f t="shared" si="1"/>
        <v>#DIV/0!</v>
      </c>
      <c r="H182" s="308">
        <v>41640</v>
      </c>
      <c r="I182" s="308" t="s">
        <v>488</v>
      </c>
      <c r="J182" s="240">
        <v>0</v>
      </c>
      <c r="K182" s="280"/>
    </row>
    <row r="183" spans="1:11" ht="41.25">
      <c r="A183" s="226" t="s">
        <v>883</v>
      </c>
      <c r="B183" s="227"/>
      <c r="C183" s="227" t="s">
        <v>884</v>
      </c>
      <c r="D183" s="227" t="s">
        <v>879</v>
      </c>
      <c r="E183" s="305">
        <v>0</v>
      </c>
      <c r="F183" s="306">
        <v>0</v>
      </c>
      <c r="G183" s="307" t="e">
        <f t="shared" si="1"/>
        <v>#DIV/0!</v>
      </c>
      <c r="H183" s="308">
        <v>41640</v>
      </c>
      <c r="I183" s="308" t="s">
        <v>293</v>
      </c>
      <c r="J183" s="240">
        <v>0</v>
      </c>
      <c r="K183" s="280"/>
    </row>
    <row r="184" spans="1:11" ht="41.25">
      <c r="A184" s="226" t="s">
        <v>885</v>
      </c>
      <c r="B184" s="227"/>
      <c r="C184" s="227" t="s">
        <v>886</v>
      </c>
      <c r="D184" s="227" t="s">
        <v>879</v>
      </c>
      <c r="E184" s="305">
        <v>0</v>
      </c>
      <c r="F184" s="306">
        <v>0</v>
      </c>
      <c r="G184" s="307" t="e">
        <f t="shared" si="1"/>
        <v>#DIV/0!</v>
      </c>
      <c r="H184" s="308">
        <v>41640</v>
      </c>
      <c r="I184" s="308" t="s">
        <v>293</v>
      </c>
      <c r="J184" s="240">
        <v>0</v>
      </c>
      <c r="K184" s="280"/>
    </row>
    <row r="185" spans="1:11" ht="41.25">
      <c r="A185" s="226" t="s">
        <v>887</v>
      </c>
      <c r="B185" s="227"/>
      <c r="C185" s="227" t="s">
        <v>888</v>
      </c>
      <c r="D185" s="227" t="s">
        <v>879</v>
      </c>
      <c r="E185" s="305">
        <v>0</v>
      </c>
      <c r="F185" s="306">
        <v>0</v>
      </c>
      <c r="G185" s="307" t="e">
        <f t="shared" si="1"/>
        <v>#DIV/0!</v>
      </c>
      <c r="H185" s="308">
        <v>41640</v>
      </c>
      <c r="I185" s="308" t="s">
        <v>293</v>
      </c>
      <c r="J185" s="240">
        <v>0</v>
      </c>
      <c r="K185" s="280"/>
    </row>
    <row r="186" spans="1:11" ht="41.25">
      <c r="A186" s="226" t="s">
        <v>889</v>
      </c>
      <c r="B186" s="227"/>
      <c r="C186" s="227" t="s">
        <v>890</v>
      </c>
      <c r="D186" s="227" t="s">
        <v>879</v>
      </c>
      <c r="E186" s="305">
        <v>0</v>
      </c>
      <c r="F186" s="306">
        <v>0</v>
      </c>
      <c r="G186" s="307" t="e">
        <f t="shared" si="1"/>
        <v>#DIV/0!</v>
      </c>
      <c r="H186" s="308">
        <v>41640</v>
      </c>
      <c r="I186" s="308" t="s">
        <v>293</v>
      </c>
      <c r="J186" s="240">
        <v>0</v>
      </c>
      <c r="K186" s="280"/>
    </row>
    <row r="187" spans="1:11" ht="41.25">
      <c r="A187" s="226" t="s">
        <v>891</v>
      </c>
      <c r="B187" s="227"/>
      <c r="C187" s="227" t="s">
        <v>892</v>
      </c>
      <c r="D187" s="227" t="s">
        <v>879</v>
      </c>
      <c r="E187" s="305">
        <v>0</v>
      </c>
      <c r="F187" s="306">
        <v>0</v>
      </c>
      <c r="G187" s="307" t="e">
        <f t="shared" si="1"/>
        <v>#DIV/0!</v>
      </c>
      <c r="H187" s="308" t="s">
        <v>893</v>
      </c>
      <c r="I187" s="308" t="s">
        <v>365</v>
      </c>
      <c r="J187" s="240">
        <v>0</v>
      </c>
      <c r="K187" s="280"/>
    </row>
    <row r="188" spans="1:11" ht="41.25">
      <c r="A188" s="226" t="s">
        <v>894</v>
      </c>
      <c r="B188" s="227"/>
      <c r="C188" s="227" t="s">
        <v>895</v>
      </c>
      <c r="D188" s="227" t="s">
        <v>879</v>
      </c>
      <c r="E188" s="305">
        <v>0</v>
      </c>
      <c r="F188" s="306">
        <v>0</v>
      </c>
      <c r="G188" s="307" t="e">
        <f t="shared" si="1"/>
        <v>#DIV/0!</v>
      </c>
      <c r="H188" s="308">
        <v>41640</v>
      </c>
      <c r="I188" s="308" t="s">
        <v>293</v>
      </c>
      <c r="J188" s="240">
        <v>0</v>
      </c>
      <c r="K188" s="280"/>
    </row>
    <row r="189" spans="1:11" ht="14.25">
      <c r="A189" s="460" t="s">
        <v>643</v>
      </c>
      <c r="B189" s="461"/>
      <c r="C189" s="461"/>
      <c r="D189" s="461"/>
      <c r="E189" s="256">
        <f>SUM(E179:E188)</f>
        <v>0</v>
      </c>
      <c r="F189" s="256">
        <f>SUM(F179:F188)</f>
        <v>0</v>
      </c>
      <c r="G189" s="238" t="e">
        <f>F189/E189</f>
        <v>#DIV/0!</v>
      </c>
      <c r="H189" s="480"/>
      <c r="I189" s="480"/>
      <c r="J189" s="480"/>
      <c r="K189" s="481"/>
    </row>
    <row r="190" spans="1:11" ht="14.25">
      <c r="A190" s="219" t="s">
        <v>625</v>
      </c>
      <c r="B190" s="471" t="s">
        <v>896</v>
      </c>
      <c r="C190" s="471"/>
      <c r="D190" s="471"/>
      <c r="E190" s="471"/>
      <c r="F190" s="471"/>
      <c r="G190" s="471"/>
      <c r="H190" s="471"/>
      <c r="I190" s="471"/>
      <c r="J190" s="471"/>
      <c r="K190" s="472"/>
    </row>
    <row r="191" spans="1:11" ht="14.25">
      <c r="A191" s="219" t="s">
        <v>627</v>
      </c>
      <c r="B191" s="471" t="s">
        <v>841</v>
      </c>
      <c r="C191" s="471"/>
      <c r="D191" s="471"/>
      <c r="E191" s="471"/>
      <c r="F191" s="471"/>
      <c r="G191" s="471"/>
      <c r="H191" s="471"/>
      <c r="I191" s="471"/>
      <c r="J191" s="471"/>
      <c r="K191" s="472"/>
    </row>
    <row r="192" spans="1:11" ht="27">
      <c r="A192" s="220" t="s">
        <v>4</v>
      </c>
      <c r="B192" s="221" t="s">
        <v>5</v>
      </c>
      <c r="C192" s="221" t="s">
        <v>629</v>
      </c>
      <c r="D192" s="221" t="s">
        <v>8</v>
      </c>
      <c r="E192" s="222" t="s">
        <v>9</v>
      </c>
      <c r="F192" s="222" t="s">
        <v>10</v>
      </c>
      <c r="G192" s="222" t="s">
        <v>11</v>
      </c>
      <c r="H192" s="223" t="s">
        <v>12</v>
      </c>
      <c r="I192" s="223" t="s">
        <v>13</v>
      </c>
      <c r="J192" s="221" t="s">
        <v>27</v>
      </c>
      <c r="K192" s="225" t="s">
        <v>14</v>
      </c>
    </row>
    <row r="193" spans="1:11" ht="15">
      <c r="A193" s="473" t="s">
        <v>897</v>
      </c>
      <c r="B193" s="474"/>
      <c r="C193" s="474"/>
      <c r="D193" s="474"/>
      <c r="E193" s="474"/>
      <c r="F193" s="474"/>
      <c r="G193" s="474"/>
      <c r="H193" s="474"/>
      <c r="I193" s="474"/>
      <c r="J193" s="474"/>
      <c r="K193" s="475"/>
    </row>
    <row r="194" spans="1:11" ht="27">
      <c r="A194" s="226" t="s">
        <v>898</v>
      </c>
      <c r="B194" s="227"/>
      <c r="C194" s="227" t="s">
        <v>899</v>
      </c>
      <c r="D194" s="227" t="s">
        <v>879</v>
      </c>
      <c r="E194" s="305">
        <v>0</v>
      </c>
      <c r="F194" s="306">
        <v>0</v>
      </c>
      <c r="G194" s="307" t="e">
        <f>F194/E194</f>
        <v>#DIV/0!</v>
      </c>
      <c r="H194" s="239">
        <v>41640</v>
      </c>
      <c r="I194" s="309" t="s">
        <v>171</v>
      </c>
      <c r="J194" s="240">
        <v>0</v>
      </c>
      <c r="K194" s="280"/>
    </row>
    <row r="195" spans="1:11" ht="27">
      <c r="A195" s="226" t="s">
        <v>900</v>
      </c>
      <c r="B195" s="126"/>
      <c r="C195" s="227" t="s">
        <v>901</v>
      </c>
      <c r="D195" s="227" t="s">
        <v>879</v>
      </c>
      <c r="E195" s="305">
        <v>0</v>
      </c>
      <c r="F195" s="306">
        <v>0</v>
      </c>
      <c r="G195" s="307" t="e">
        <f>F195/E195</f>
        <v>#DIV/0!</v>
      </c>
      <c r="H195" s="239">
        <v>41640</v>
      </c>
      <c r="I195" s="309" t="s">
        <v>171</v>
      </c>
      <c r="J195" s="240">
        <v>0</v>
      </c>
      <c r="K195" s="280"/>
    </row>
    <row r="196" spans="1:11" ht="27">
      <c r="A196" s="226" t="s">
        <v>902</v>
      </c>
      <c r="B196" s="126"/>
      <c r="C196" s="227" t="s">
        <v>903</v>
      </c>
      <c r="D196" s="227" t="s">
        <v>879</v>
      </c>
      <c r="E196" s="305">
        <v>0</v>
      </c>
      <c r="F196" s="306">
        <v>0</v>
      </c>
      <c r="G196" s="307" t="e">
        <f>F196/E196</f>
        <v>#DIV/0!</v>
      </c>
      <c r="H196" s="239">
        <v>41640</v>
      </c>
      <c r="I196" s="309" t="s">
        <v>171</v>
      </c>
      <c r="J196" s="240">
        <v>0</v>
      </c>
      <c r="K196" s="280"/>
    </row>
    <row r="197" spans="1:11" ht="14.25">
      <c r="A197" s="460" t="s">
        <v>643</v>
      </c>
      <c r="B197" s="461"/>
      <c r="C197" s="461"/>
      <c r="D197" s="461"/>
      <c r="E197" s="256">
        <f>SUM(E194:E196)</f>
        <v>0</v>
      </c>
      <c r="F197" s="256">
        <f>SUM(F194:F196)</f>
        <v>0</v>
      </c>
      <c r="G197" s="238" t="e">
        <f>F197/E197</f>
        <v>#DIV/0!</v>
      </c>
      <c r="H197" s="480"/>
      <c r="I197" s="480"/>
      <c r="J197" s="480"/>
      <c r="K197" s="481"/>
    </row>
    <row r="198" spans="1:11" ht="15">
      <c r="A198" s="219" t="s">
        <v>625</v>
      </c>
      <c r="B198" s="478" t="s">
        <v>904</v>
      </c>
      <c r="C198" s="478"/>
      <c r="D198" s="478"/>
      <c r="E198" s="478"/>
      <c r="F198" s="478"/>
      <c r="G198" s="478"/>
      <c r="H198" s="478"/>
      <c r="I198" s="478"/>
      <c r="J198" s="478"/>
      <c r="K198" s="479"/>
    </row>
    <row r="199" spans="1:11" ht="14.25">
      <c r="A199" s="219" t="s">
        <v>627</v>
      </c>
      <c r="B199" s="478" t="s">
        <v>841</v>
      </c>
      <c r="C199" s="478"/>
      <c r="D199" s="478"/>
      <c r="E199" s="478"/>
      <c r="F199" s="478"/>
      <c r="G199" s="478"/>
      <c r="H199" s="478"/>
      <c r="I199" s="478"/>
      <c r="J199" s="478"/>
      <c r="K199" s="479"/>
    </row>
    <row r="200" spans="1:11" ht="27">
      <c r="A200" s="220" t="s">
        <v>4</v>
      </c>
      <c r="B200" s="221" t="s">
        <v>5</v>
      </c>
      <c r="C200" s="221" t="s">
        <v>629</v>
      </c>
      <c r="D200" s="221" t="s">
        <v>8</v>
      </c>
      <c r="E200" s="222" t="s">
        <v>9</v>
      </c>
      <c r="F200" s="222" t="s">
        <v>10</v>
      </c>
      <c r="G200" s="222" t="s">
        <v>11</v>
      </c>
      <c r="H200" s="221" t="s">
        <v>12</v>
      </c>
      <c r="I200" s="221" t="s">
        <v>13</v>
      </c>
      <c r="J200" s="221" t="s">
        <v>27</v>
      </c>
      <c r="K200" s="225" t="s">
        <v>14</v>
      </c>
    </row>
    <row r="201" spans="1:11" ht="15">
      <c r="A201" s="473" t="s">
        <v>905</v>
      </c>
      <c r="B201" s="474"/>
      <c r="C201" s="474"/>
      <c r="D201" s="474"/>
      <c r="E201" s="474"/>
      <c r="F201" s="474"/>
      <c r="G201" s="474"/>
      <c r="H201" s="474"/>
      <c r="I201" s="474"/>
      <c r="J201" s="474"/>
      <c r="K201" s="475"/>
    </row>
    <row r="202" spans="1:11" ht="41.25">
      <c r="A202" s="310" t="s">
        <v>906</v>
      </c>
      <c r="B202" s="227"/>
      <c r="C202" s="311" t="s">
        <v>907</v>
      </c>
      <c r="D202" s="227" t="s">
        <v>879</v>
      </c>
      <c r="E202" s="305">
        <v>0</v>
      </c>
      <c r="F202" s="306">
        <v>0</v>
      </c>
      <c r="G202" s="307" t="e">
        <f aca="true" t="shared" si="2" ref="G202:G209">F202/E202</f>
        <v>#DIV/0!</v>
      </c>
      <c r="H202" s="239">
        <v>41640</v>
      </c>
      <c r="I202" s="239" t="s">
        <v>488</v>
      </c>
      <c r="J202" s="240">
        <v>0</v>
      </c>
      <c r="K202" s="280"/>
    </row>
    <row r="203" spans="1:11" ht="41.25">
      <c r="A203" s="233" t="s">
        <v>908</v>
      </c>
      <c r="B203" s="234"/>
      <c r="C203" s="311" t="s">
        <v>909</v>
      </c>
      <c r="D203" s="227" t="s">
        <v>879</v>
      </c>
      <c r="E203" s="305">
        <v>0</v>
      </c>
      <c r="F203" s="306">
        <v>0</v>
      </c>
      <c r="G203" s="307" t="e">
        <f t="shared" si="2"/>
        <v>#DIV/0!</v>
      </c>
      <c r="H203" s="239">
        <v>41640</v>
      </c>
      <c r="I203" s="239" t="s">
        <v>488</v>
      </c>
      <c r="J203" s="240">
        <v>0</v>
      </c>
      <c r="K203" s="280"/>
    </row>
    <row r="204" spans="1:11" ht="41.25">
      <c r="A204" s="233" t="s">
        <v>910</v>
      </c>
      <c r="B204" s="234"/>
      <c r="C204" s="311" t="s">
        <v>911</v>
      </c>
      <c r="D204" s="227" t="s">
        <v>879</v>
      </c>
      <c r="E204" s="305">
        <v>0</v>
      </c>
      <c r="F204" s="306">
        <v>0</v>
      </c>
      <c r="G204" s="307" t="e">
        <f t="shared" si="2"/>
        <v>#DIV/0!</v>
      </c>
      <c r="H204" s="239">
        <v>41640</v>
      </c>
      <c r="I204" s="239" t="s">
        <v>488</v>
      </c>
      <c r="J204" s="240">
        <v>0</v>
      </c>
      <c r="K204" s="280"/>
    </row>
    <row r="205" spans="1:11" ht="27">
      <c r="A205" s="226" t="s">
        <v>912</v>
      </c>
      <c r="B205" s="227"/>
      <c r="C205" s="312" t="s">
        <v>913</v>
      </c>
      <c r="D205" s="227" t="s">
        <v>879</v>
      </c>
      <c r="E205" s="305">
        <v>0</v>
      </c>
      <c r="F205" s="306">
        <v>0</v>
      </c>
      <c r="G205" s="307" t="e">
        <f t="shared" si="2"/>
        <v>#DIV/0!</v>
      </c>
      <c r="H205" s="239">
        <v>41640</v>
      </c>
      <c r="I205" s="239" t="s">
        <v>488</v>
      </c>
      <c r="J205" s="240">
        <v>0</v>
      </c>
      <c r="K205" s="280"/>
    </row>
    <row r="206" spans="1:11" ht="69">
      <c r="A206" s="226" t="s">
        <v>914</v>
      </c>
      <c r="B206" s="227"/>
      <c r="C206" s="312" t="s">
        <v>915</v>
      </c>
      <c r="D206" s="227" t="s">
        <v>879</v>
      </c>
      <c r="E206" s="305">
        <v>0</v>
      </c>
      <c r="F206" s="306">
        <v>0</v>
      </c>
      <c r="G206" s="307" t="e">
        <f t="shared" si="2"/>
        <v>#DIV/0!</v>
      </c>
      <c r="H206" s="239">
        <v>41640</v>
      </c>
      <c r="I206" s="239" t="s">
        <v>488</v>
      </c>
      <c r="J206" s="240">
        <v>0</v>
      </c>
      <c r="K206" s="280"/>
    </row>
    <row r="207" spans="1:11" ht="41.25">
      <c r="A207" s="226" t="s">
        <v>916</v>
      </c>
      <c r="B207" s="227"/>
      <c r="C207" s="312" t="s">
        <v>917</v>
      </c>
      <c r="D207" s="227" t="s">
        <v>879</v>
      </c>
      <c r="E207" s="305">
        <v>0</v>
      </c>
      <c r="F207" s="306">
        <v>0</v>
      </c>
      <c r="G207" s="307" t="e">
        <f t="shared" si="2"/>
        <v>#DIV/0!</v>
      </c>
      <c r="H207" s="239">
        <v>41640</v>
      </c>
      <c r="I207" s="239" t="s">
        <v>488</v>
      </c>
      <c r="J207" s="240">
        <v>0</v>
      </c>
      <c r="K207" s="280"/>
    </row>
    <row r="208" spans="1:11" ht="27">
      <c r="A208" s="226" t="s">
        <v>918</v>
      </c>
      <c r="B208" s="227"/>
      <c r="C208" s="312" t="s">
        <v>919</v>
      </c>
      <c r="D208" s="227" t="s">
        <v>879</v>
      </c>
      <c r="E208" s="305">
        <v>0</v>
      </c>
      <c r="F208" s="306">
        <v>0</v>
      </c>
      <c r="G208" s="307" t="e">
        <f t="shared" si="2"/>
        <v>#DIV/0!</v>
      </c>
      <c r="H208" s="239">
        <v>41640</v>
      </c>
      <c r="I208" s="239" t="s">
        <v>488</v>
      </c>
      <c r="J208" s="240">
        <v>0</v>
      </c>
      <c r="K208" s="280"/>
    </row>
    <row r="209" spans="1:11" ht="27">
      <c r="A209" s="226" t="s">
        <v>920</v>
      </c>
      <c r="B209" s="227"/>
      <c r="C209" s="312" t="s">
        <v>921</v>
      </c>
      <c r="D209" s="227" t="s">
        <v>879</v>
      </c>
      <c r="E209" s="305">
        <v>0</v>
      </c>
      <c r="F209" s="306">
        <v>0</v>
      </c>
      <c r="G209" s="307" t="e">
        <f t="shared" si="2"/>
        <v>#DIV/0!</v>
      </c>
      <c r="H209" s="239">
        <v>41640</v>
      </c>
      <c r="I209" s="239" t="s">
        <v>488</v>
      </c>
      <c r="J209" s="240">
        <v>0</v>
      </c>
      <c r="K209" s="280"/>
    </row>
    <row r="210" spans="1:11" ht="14.25">
      <c r="A210" s="460" t="s">
        <v>643</v>
      </c>
      <c r="B210" s="461"/>
      <c r="C210" s="461"/>
      <c r="D210" s="461"/>
      <c r="E210" s="256">
        <f>SUM(E202:E209)</f>
        <v>0</v>
      </c>
      <c r="F210" s="256">
        <f>SUM(F202:F209)</f>
        <v>0</v>
      </c>
      <c r="G210" s="238" t="e">
        <f>F210/E210</f>
        <v>#DIV/0!</v>
      </c>
      <c r="H210" s="480"/>
      <c r="I210" s="480"/>
      <c r="J210" s="480"/>
      <c r="K210" s="481"/>
    </row>
    <row r="211" spans="1:11" ht="14.25">
      <c r="A211" s="460" t="s">
        <v>790</v>
      </c>
      <c r="B211" s="461"/>
      <c r="C211" s="461"/>
      <c r="D211" s="461"/>
      <c r="E211" s="256">
        <f>E210+E197+E189+E174</f>
        <v>0</v>
      </c>
      <c r="F211" s="256">
        <f>F210+F197+F189+F174</f>
        <v>0</v>
      </c>
      <c r="G211" s="238" t="e">
        <f>F211/E211</f>
        <v>#DIV/0!</v>
      </c>
      <c r="H211" s="480"/>
      <c r="I211" s="480"/>
      <c r="J211" s="480"/>
      <c r="K211" s="481"/>
    </row>
    <row r="212" spans="1:11" ht="15">
      <c r="A212" s="468" t="s">
        <v>839</v>
      </c>
      <c r="B212" s="469"/>
      <c r="C212" s="469"/>
      <c r="D212" s="469"/>
      <c r="E212" s="469"/>
      <c r="F212" s="469"/>
      <c r="G212" s="469"/>
      <c r="H212" s="469"/>
      <c r="I212" s="469"/>
      <c r="J212" s="469"/>
      <c r="K212" s="470"/>
    </row>
    <row r="213" spans="1:11" ht="14.25">
      <c r="A213" s="219" t="s">
        <v>625</v>
      </c>
      <c r="B213" s="471" t="s">
        <v>922</v>
      </c>
      <c r="C213" s="471"/>
      <c r="D213" s="471"/>
      <c r="E213" s="471"/>
      <c r="F213" s="471"/>
      <c r="G213" s="471"/>
      <c r="H213" s="471"/>
      <c r="I213" s="471"/>
      <c r="J213" s="471"/>
      <c r="K213" s="472"/>
    </row>
    <row r="214" spans="1:11" ht="14.25">
      <c r="A214" s="219" t="s">
        <v>627</v>
      </c>
      <c r="B214" s="471" t="s">
        <v>923</v>
      </c>
      <c r="C214" s="471"/>
      <c r="D214" s="471"/>
      <c r="E214" s="471"/>
      <c r="F214" s="471"/>
      <c r="G214" s="471"/>
      <c r="H214" s="471"/>
      <c r="I214" s="471"/>
      <c r="J214" s="471"/>
      <c r="K214" s="472"/>
    </row>
    <row r="215" spans="1:11" ht="27">
      <c r="A215" s="220" t="s">
        <v>4</v>
      </c>
      <c r="B215" s="221" t="s">
        <v>5</v>
      </c>
      <c r="C215" s="221" t="s">
        <v>629</v>
      </c>
      <c r="D215" s="221" t="s">
        <v>8</v>
      </c>
      <c r="E215" s="222" t="s">
        <v>9</v>
      </c>
      <c r="F215" s="222" t="s">
        <v>10</v>
      </c>
      <c r="G215" s="222" t="s">
        <v>11</v>
      </c>
      <c r="H215" s="223" t="s">
        <v>12</v>
      </c>
      <c r="I215" s="223" t="s">
        <v>13</v>
      </c>
      <c r="J215" s="221" t="s">
        <v>27</v>
      </c>
      <c r="K215" s="225" t="s">
        <v>14</v>
      </c>
    </row>
    <row r="216" spans="1:11" ht="15">
      <c r="A216" s="473" t="s">
        <v>924</v>
      </c>
      <c r="B216" s="474"/>
      <c r="C216" s="474"/>
      <c r="D216" s="474"/>
      <c r="E216" s="474"/>
      <c r="F216" s="474"/>
      <c r="G216" s="474"/>
      <c r="H216" s="474"/>
      <c r="I216" s="474"/>
      <c r="J216" s="474"/>
      <c r="K216" s="475"/>
    </row>
    <row r="217" spans="1:11" ht="114.75">
      <c r="A217" s="115" t="s">
        <v>925</v>
      </c>
      <c r="B217" s="247"/>
      <c r="C217" s="247" t="s">
        <v>926</v>
      </c>
      <c r="D217" s="247" t="s">
        <v>927</v>
      </c>
      <c r="E217" s="259">
        <v>0</v>
      </c>
      <c r="F217" s="229">
        <v>0</v>
      </c>
      <c r="G217" s="230" t="e">
        <f>F217/E217</f>
        <v>#DIV/0!</v>
      </c>
      <c r="H217" s="239">
        <v>41640</v>
      </c>
      <c r="I217" s="239" t="s">
        <v>249</v>
      </c>
      <c r="J217" s="313">
        <v>0</v>
      </c>
      <c r="K217" s="280"/>
    </row>
    <row r="218" spans="1:11" ht="41.25">
      <c r="A218" s="115" t="s">
        <v>928</v>
      </c>
      <c r="B218" s="247"/>
      <c r="C218" s="247" t="s">
        <v>929</v>
      </c>
      <c r="D218" s="247" t="s">
        <v>927</v>
      </c>
      <c r="E218" s="259">
        <v>0</v>
      </c>
      <c r="F218" s="229">
        <v>0</v>
      </c>
      <c r="G218" s="230" t="e">
        <f>F218/E218</f>
        <v>#DIV/0!</v>
      </c>
      <c r="H218" s="239" t="s">
        <v>249</v>
      </c>
      <c r="I218" s="239" t="s">
        <v>178</v>
      </c>
      <c r="J218" s="313">
        <v>0</v>
      </c>
      <c r="K218" s="245"/>
    </row>
    <row r="219" spans="1:11" ht="27">
      <c r="A219" s="115" t="s">
        <v>930</v>
      </c>
      <c r="B219" s="247"/>
      <c r="C219" s="247" t="s">
        <v>931</v>
      </c>
      <c r="D219" s="247" t="s">
        <v>927</v>
      </c>
      <c r="E219" s="259">
        <v>0</v>
      </c>
      <c r="F219" s="229">
        <v>0</v>
      </c>
      <c r="G219" s="230" t="e">
        <f>F219/E219</f>
        <v>#DIV/0!</v>
      </c>
      <c r="H219" s="239" t="s">
        <v>249</v>
      </c>
      <c r="I219" s="239" t="s">
        <v>178</v>
      </c>
      <c r="J219" s="313">
        <v>0</v>
      </c>
      <c r="K219" s="245"/>
    </row>
    <row r="220" spans="1:11" ht="27">
      <c r="A220" s="115" t="s">
        <v>932</v>
      </c>
      <c r="B220" s="247"/>
      <c r="C220" s="247" t="s">
        <v>933</v>
      </c>
      <c r="D220" s="247" t="s">
        <v>927</v>
      </c>
      <c r="E220" s="259">
        <v>0</v>
      </c>
      <c r="F220" s="229">
        <v>0</v>
      </c>
      <c r="G220" s="230" t="e">
        <f>F220/E220</f>
        <v>#DIV/0!</v>
      </c>
      <c r="H220" s="239" t="s">
        <v>178</v>
      </c>
      <c r="I220" s="239" t="s">
        <v>714</v>
      </c>
      <c r="J220" s="313">
        <v>0</v>
      </c>
      <c r="K220" s="245"/>
    </row>
    <row r="221" spans="1:11" ht="14.25">
      <c r="A221" s="460" t="s">
        <v>643</v>
      </c>
      <c r="B221" s="461"/>
      <c r="C221" s="461"/>
      <c r="D221" s="461"/>
      <c r="E221" s="256">
        <f>SUM(E217:E220)</f>
        <v>0</v>
      </c>
      <c r="F221" s="256">
        <f>SUM(F217:F220)</f>
        <v>0</v>
      </c>
      <c r="G221" s="238" t="e">
        <f>F221/E221</f>
        <v>#DIV/0!</v>
      </c>
      <c r="H221" s="476"/>
      <c r="I221" s="476"/>
      <c r="J221" s="476"/>
      <c r="K221" s="477"/>
    </row>
    <row r="222" spans="1:11" ht="14.25">
      <c r="A222" s="468" t="s">
        <v>839</v>
      </c>
      <c r="B222" s="469"/>
      <c r="C222" s="469"/>
      <c r="D222" s="469"/>
      <c r="E222" s="469"/>
      <c r="F222" s="469"/>
      <c r="G222" s="469"/>
      <c r="H222" s="469"/>
      <c r="I222" s="469"/>
      <c r="J222" s="469"/>
      <c r="K222" s="470"/>
    </row>
    <row r="223" spans="1:11" ht="14.25">
      <c r="A223" s="219" t="s">
        <v>625</v>
      </c>
      <c r="B223" s="471" t="s">
        <v>934</v>
      </c>
      <c r="C223" s="471"/>
      <c r="D223" s="471"/>
      <c r="E223" s="471"/>
      <c r="F223" s="471"/>
      <c r="G223" s="471"/>
      <c r="H223" s="471"/>
      <c r="I223" s="471"/>
      <c r="J223" s="471"/>
      <c r="K223" s="472"/>
    </row>
    <row r="224" spans="1:11" ht="14.25">
      <c r="A224" s="219" t="s">
        <v>627</v>
      </c>
      <c r="B224" s="471" t="s">
        <v>841</v>
      </c>
      <c r="C224" s="471"/>
      <c r="D224" s="471"/>
      <c r="E224" s="471"/>
      <c r="F224" s="471"/>
      <c r="G224" s="471"/>
      <c r="H224" s="471"/>
      <c r="I224" s="471"/>
      <c r="J224" s="471"/>
      <c r="K224" s="472"/>
    </row>
    <row r="225" spans="1:11" ht="27">
      <c r="A225" s="220" t="s">
        <v>4</v>
      </c>
      <c r="B225" s="221" t="s">
        <v>5</v>
      </c>
      <c r="C225" s="221" t="s">
        <v>629</v>
      </c>
      <c r="D225" s="221" t="s">
        <v>8</v>
      </c>
      <c r="E225" s="222" t="s">
        <v>9</v>
      </c>
      <c r="F225" s="222" t="s">
        <v>10</v>
      </c>
      <c r="G225" s="222" t="s">
        <v>11</v>
      </c>
      <c r="H225" s="223" t="s">
        <v>12</v>
      </c>
      <c r="I225" s="223" t="s">
        <v>13</v>
      </c>
      <c r="J225" s="221" t="s">
        <v>27</v>
      </c>
      <c r="K225" s="225" t="s">
        <v>14</v>
      </c>
    </row>
    <row r="226" spans="1:11" ht="15">
      <c r="A226" s="473" t="s">
        <v>935</v>
      </c>
      <c r="B226" s="474"/>
      <c r="C226" s="474"/>
      <c r="D226" s="474"/>
      <c r="E226" s="474"/>
      <c r="F226" s="474"/>
      <c r="G226" s="474"/>
      <c r="H226" s="474"/>
      <c r="I226" s="474"/>
      <c r="J226" s="474"/>
      <c r="K226" s="475"/>
    </row>
    <row r="227" spans="1:11" ht="69">
      <c r="A227" s="226" t="s">
        <v>542</v>
      </c>
      <c r="B227" s="227"/>
      <c r="C227" s="227" t="s">
        <v>936</v>
      </c>
      <c r="D227" s="247" t="s">
        <v>927</v>
      </c>
      <c r="E227" s="259">
        <v>0</v>
      </c>
      <c r="F227" s="229">
        <v>0</v>
      </c>
      <c r="G227" s="230" t="e">
        <f aca="true" t="shared" si="3" ref="G227:G234">F227/E227</f>
        <v>#DIV/0!</v>
      </c>
      <c r="H227" s="308">
        <v>41640</v>
      </c>
      <c r="I227" s="308" t="s">
        <v>171</v>
      </c>
      <c r="J227" s="240">
        <v>0</v>
      </c>
      <c r="K227" s="246"/>
    </row>
    <row r="228" spans="1:11" ht="69">
      <c r="A228" s="226" t="s">
        <v>546</v>
      </c>
      <c r="B228" s="227"/>
      <c r="C228" s="227" t="s">
        <v>937</v>
      </c>
      <c r="D228" s="247" t="s">
        <v>927</v>
      </c>
      <c r="E228" s="259">
        <v>0</v>
      </c>
      <c r="F228" s="229">
        <v>0</v>
      </c>
      <c r="G228" s="230" t="e">
        <f t="shared" si="3"/>
        <v>#DIV/0!</v>
      </c>
      <c r="H228" s="308">
        <v>41640</v>
      </c>
      <c r="I228" s="308" t="s">
        <v>171</v>
      </c>
      <c r="J228" s="240">
        <v>0</v>
      </c>
      <c r="K228" s="245"/>
    </row>
    <row r="229" spans="1:11" ht="69">
      <c r="A229" s="226" t="s">
        <v>938</v>
      </c>
      <c r="B229" s="227"/>
      <c r="C229" s="227" t="s">
        <v>939</v>
      </c>
      <c r="D229" s="247" t="s">
        <v>927</v>
      </c>
      <c r="E229" s="305">
        <v>0</v>
      </c>
      <c r="F229" s="229">
        <v>0</v>
      </c>
      <c r="G229" s="230" t="e">
        <f t="shared" si="3"/>
        <v>#DIV/0!</v>
      </c>
      <c r="H229" s="308">
        <v>41640</v>
      </c>
      <c r="I229" s="308" t="s">
        <v>171</v>
      </c>
      <c r="J229" s="240">
        <v>0.73</v>
      </c>
      <c r="K229" s="245"/>
    </row>
    <row r="230" spans="1:11" ht="54.75">
      <c r="A230" s="226" t="s">
        <v>940</v>
      </c>
      <c r="B230" s="227"/>
      <c r="C230" s="227" t="s">
        <v>941</v>
      </c>
      <c r="D230" s="247" t="s">
        <v>927</v>
      </c>
      <c r="E230" s="259">
        <v>0</v>
      </c>
      <c r="F230" s="229">
        <v>0</v>
      </c>
      <c r="G230" s="230" t="e">
        <f t="shared" si="3"/>
        <v>#DIV/0!</v>
      </c>
      <c r="H230" s="308">
        <v>41640</v>
      </c>
      <c r="I230" s="308" t="s">
        <v>171</v>
      </c>
      <c r="J230" s="240">
        <v>0.73</v>
      </c>
      <c r="K230" s="245"/>
    </row>
    <row r="231" spans="1:11" ht="27">
      <c r="A231" s="226" t="s">
        <v>556</v>
      </c>
      <c r="B231" s="227"/>
      <c r="C231" s="227" t="s">
        <v>942</v>
      </c>
      <c r="D231" s="247" t="s">
        <v>927</v>
      </c>
      <c r="E231" s="259">
        <v>0</v>
      </c>
      <c r="F231" s="229">
        <v>0</v>
      </c>
      <c r="G231" s="230" t="e">
        <f t="shared" si="3"/>
        <v>#DIV/0!</v>
      </c>
      <c r="H231" s="308">
        <v>41640</v>
      </c>
      <c r="I231" s="308" t="s">
        <v>171</v>
      </c>
      <c r="J231" s="240">
        <v>0</v>
      </c>
      <c r="K231" s="245"/>
    </row>
    <row r="232" spans="1:11" ht="15">
      <c r="A232" s="460" t="s">
        <v>643</v>
      </c>
      <c r="B232" s="461"/>
      <c r="C232" s="461"/>
      <c r="D232" s="461"/>
      <c r="E232" s="256">
        <f>SUM(E227:E231)</f>
        <v>0</v>
      </c>
      <c r="F232" s="256">
        <f>SUM(F227:F231)</f>
        <v>0</v>
      </c>
      <c r="G232" s="238" t="e">
        <f t="shared" si="3"/>
        <v>#DIV/0!</v>
      </c>
      <c r="H232" s="462"/>
      <c r="I232" s="462"/>
      <c r="J232" s="462"/>
      <c r="K232" s="463"/>
    </row>
    <row r="233" spans="1:11" ht="15">
      <c r="A233" s="460" t="s">
        <v>790</v>
      </c>
      <c r="B233" s="461"/>
      <c r="C233" s="461"/>
      <c r="D233" s="461"/>
      <c r="E233" s="256">
        <f>E232+E221</f>
        <v>0</v>
      </c>
      <c r="F233" s="256">
        <f>SUM(F228:F232)</f>
        <v>0</v>
      </c>
      <c r="G233" s="238" t="e">
        <f t="shared" si="3"/>
        <v>#DIV/0!</v>
      </c>
      <c r="H233" s="462"/>
      <c r="I233" s="462"/>
      <c r="J233" s="462"/>
      <c r="K233" s="463"/>
    </row>
    <row r="234" spans="1:11" ht="15.75" thickBot="1">
      <c r="A234" s="464" t="s">
        <v>943</v>
      </c>
      <c r="B234" s="465"/>
      <c r="C234" s="465"/>
      <c r="D234" s="465"/>
      <c r="E234" s="314">
        <f>E233+E211+E153+E115+E37+E18</f>
        <v>28000000</v>
      </c>
      <c r="F234" s="314">
        <f>F233+F211+F153+F115+F37+F18</f>
        <v>0</v>
      </c>
      <c r="G234" s="315">
        <f t="shared" si="3"/>
        <v>0</v>
      </c>
      <c r="H234" s="466"/>
      <c r="I234" s="466"/>
      <c r="J234" s="466"/>
      <c r="K234" s="467"/>
    </row>
    <row r="235" spans="1:11" ht="14.25">
      <c r="A235" s="316"/>
      <c r="B235" s="317"/>
      <c r="C235" s="318"/>
      <c r="D235" s="318"/>
      <c r="E235" s="319"/>
      <c r="F235" s="319"/>
      <c r="G235" s="320"/>
      <c r="H235" s="321"/>
      <c r="I235" s="321"/>
      <c r="J235" s="322"/>
      <c r="K235" s="323"/>
    </row>
    <row r="236" spans="1:11" ht="14.25">
      <c r="A236" s="316"/>
      <c r="B236" s="317"/>
      <c r="C236" s="318"/>
      <c r="D236" s="318"/>
      <c r="E236" s="319"/>
      <c r="F236" s="319"/>
      <c r="G236" s="320"/>
      <c r="H236" s="321"/>
      <c r="I236" s="321"/>
      <c r="J236" s="322"/>
      <c r="K236" s="323"/>
    </row>
    <row r="237" spans="1:11" ht="14.25">
      <c r="A237" s="316"/>
      <c r="B237" s="317"/>
      <c r="C237" s="318"/>
      <c r="D237" s="324"/>
      <c r="E237" s="319"/>
      <c r="F237" s="319"/>
      <c r="G237" s="320"/>
      <c r="H237" s="321"/>
      <c r="I237" s="321"/>
      <c r="J237" s="322"/>
      <c r="K237" s="323"/>
    </row>
    <row r="238" spans="1:11" ht="14.25">
      <c r="A238" s="325"/>
      <c r="B238" s="325"/>
      <c r="C238" s="325"/>
      <c r="D238" s="325"/>
      <c r="E238" s="325"/>
      <c r="F238" s="325"/>
      <c r="G238" s="325"/>
      <c r="H238" s="326"/>
      <c r="I238" s="326"/>
      <c r="J238" s="325"/>
      <c r="K238" s="325"/>
    </row>
    <row r="239" spans="1:11" ht="14.25">
      <c r="A239" s="325"/>
      <c r="B239" s="325"/>
      <c r="C239" s="325"/>
      <c r="D239" s="325"/>
      <c r="E239" s="325"/>
      <c r="F239" s="325"/>
      <c r="G239" s="325"/>
      <c r="H239" s="326"/>
      <c r="I239" s="326"/>
      <c r="J239" s="325"/>
      <c r="K239" s="325"/>
    </row>
    <row r="240" spans="1:11" ht="14.25">
      <c r="A240" s="325"/>
      <c r="B240" s="325"/>
      <c r="C240" s="325"/>
      <c r="D240" s="325"/>
      <c r="E240" s="325"/>
      <c r="F240" s="325"/>
      <c r="G240" s="325"/>
      <c r="H240" s="326"/>
      <c r="I240" s="326"/>
      <c r="J240" s="325"/>
      <c r="K240" s="325"/>
    </row>
    <row r="241" spans="1:11" ht="14.25">
      <c r="A241" s="325"/>
      <c r="B241" s="325"/>
      <c r="C241" s="325"/>
      <c r="D241" s="325"/>
      <c r="E241" s="325"/>
      <c r="F241" s="325"/>
      <c r="G241" s="325"/>
      <c r="H241" s="326"/>
      <c r="I241" s="326"/>
      <c r="J241" s="325"/>
      <c r="K241" s="325"/>
    </row>
    <row r="242" spans="1:11" ht="14.25">
      <c r="A242" s="325"/>
      <c r="B242" s="325"/>
      <c r="C242" s="325"/>
      <c r="D242" s="325"/>
      <c r="E242" s="325"/>
      <c r="F242" s="325"/>
      <c r="G242" s="325"/>
      <c r="H242" s="326"/>
      <c r="I242" s="326"/>
      <c r="J242" s="325"/>
      <c r="K242" s="325"/>
    </row>
    <row r="243" spans="1:11" ht="14.25">
      <c r="A243" s="325"/>
      <c r="B243" s="325"/>
      <c r="C243" s="325"/>
      <c r="D243" s="325"/>
      <c r="E243" s="325"/>
      <c r="F243" s="325"/>
      <c r="G243" s="325"/>
      <c r="H243" s="326"/>
      <c r="I243" s="326"/>
      <c r="J243" s="325"/>
      <c r="K243" s="325"/>
    </row>
    <row r="244" spans="1:11" ht="14.25">
      <c r="A244" s="325"/>
      <c r="B244" s="325"/>
      <c r="C244" s="325"/>
      <c r="D244" s="325"/>
      <c r="E244" s="325"/>
      <c r="F244" s="325"/>
      <c r="G244" s="325"/>
      <c r="H244" s="326"/>
      <c r="I244" s="326"/>
      <c r="J244" s="325"/>
      <c r="K244" s="325"/>
    </row>
    <row r="245" spans="1:11" ht="14.25">
      <c r="A245" s="325"/>
      <c r="B245" s="325"/>
      <c r="C245" s="325"/>
      <c r="D245" s="325"/>
      <c r="E245" s="325"/>
      <c r="F245" s="325"/>
      <c r="G245" s="325"/>
      <c r="H245" s="326"/>
      <c r="I245" s="326"/>
      <c r="J245" s="325"/>
      <c r="K245" s="325"/>
    </row>
    <row r="246" spans="1:11" ht="14.25">
      <c r="A246" s="325"/>
      <c r="B246" s="325"/>
      <c r="C246" s="325"/>
      <c r="D246" s="325"/>
      <c r="E246" s="325"/>
      <c r="F246" s="325"/>
      <c r="G246" s="325"/>
      <c r="H246" s="326"/>
      <c r="I246" s="326"/>
      <c r="J246" s="325"/>
      <c r="K246" s="325"/>
    </row>
    <row r="247" spans="1:11" ht="14.25">
      <c r="A247" s="325"/>
      <c r="B247" s="325"/>
      <c r="C247" s="325"/>
      <c r="D247" s="325"/>
      <c r="E247" s="325"/>
      <c r="F247" s="325"/>
      <c r="G247" s="325"/>
      <c r="H247" s="326"/>
      <c r="I247" s="326"/>
      <c r="J247" s="325"/>
      <c r="K247" s="325"/>
    </row>
    <row r="248" spans="1:11" ht="14.25">
      <c r="A248" s="325"/>
      <c r="B248" s="325"/>
      <c r="C248" s="325"/>
      <c r="D248" s="325"/>
      <c r="E248" s="325"/>
      <c r="F248" s="325"/>
      <c r="G248" s="325"/>
      <c r="H248" s="326"/>
      <c r="I248" s="326"/>
      <c r="J248" s="325"/>
      <c r="K248" s="325"/>
    </row>
    <row r="249" spans="1:11" ht="14.25">
      <c r="A249" s="325"/>
      <c r="B249" s="325"/>
      <c r="C249" s="325"/>
      <c r="D249" s="325"/>
      <c r="E249" s="325"/>
      <c r="F249" s="325"/>
      <c r="G249" s="325"/>
      <c r="H249" s="326"/>
      <c r="I249" s="326"/>
      <c r="J249" s="325"/>
      <c r="K249" s="325"/>
    </row>
    <row r="250" spans="1:11" ht="14.25">
      <c r="A250" s="325"/>
      <c r="B250" s="325"/>
      <c r="C250" s="325"/>
      <c r="D250" s="325"/>
      <c r="E250" s="325"/>
      <c r="F250" s="325"/>
      <c r="G250" s="325"/>
      <c r="H250" s="326"/>
      <c r="I250" s="326"/>
      <c r="J250" s="325"/>
      <c r="K250" s="325"/>
    </row>
    <row r="251" spans="1:11" ht="14.25">
      <c r="A251" s="325"/>
      <c r="B251" s="325"/>
      <c r="C251" s="325"/>
      <c r="D251" s="325"/>
      <c r="E251" s="325"/>
      <c r="F251" s="325"/>
      <c r="G251" s="325"/>
      <c r="H251" s="326"/>
      <c r="I251" s="326"/>
      <c r="J251" s="325"/>
      <c r="K251" s="325"/>
    </row>
    <row r="252" spans="1:11" ht="14.25">
      <c r="A252" s="325"/>
      <c r="B252" s="325"/>
      <c r="C252" s="325"/>
      <c r="D252" s="325"/>
      <c r="E252" s="325"/>
      <c r="F252" s="325"/>
      <c r="G252" s="325"/>
      <c r="H252" s="326"/>
      <c r="I252" s="326"/>
      <c r="J252" s="325"/>
      <c r="K252" s="325"/>
    </row>
  </sheetData>
  <sheetProtection/>
  <mergeCells count="122">
    <mergeCell ref="H9:I9"/>
    <mergeCell ref="H10:I10"/>
    <mergeCell ref="A11:D11"/>
    <mergeCell ref="H11:K11"/>
    <mergeCell ref="A12:K12"/>
    <mergeCell ref="A18:D18"/>
    <mergeCell ref="H18:K18"/>
    <mergeCell ref="A1:K1"/>
    <mergeCell ref="A2:K2"/>
    <mergeCell ref="B3:K3"/>
    <mergeCell ref="B4:K4"/>
    <mergeCell ref="A6:K6"/>
    <mergeCell ref="H7:I7"/>
    <mergeCell ref="A27:K27"/>
    <mergeCell ref="B28:K28"/>
    <mergeCell ref="B29:K29"/>
    <mergeCell ref="A31:K31"/>
    <mergeCell ref="A37:D37"/>
    <mergeCell ref="H37:K37"/>
    <mergeCell ref="A19:K19"/>
    <mergeCell ref="A22:D22"/>
    <mergeCell ref="H22:K22"/>
    <mergeCell ref="A23:K23"/>
    <mergeCell ref="H24:I24"/>
    <mergeCell ref="A26:D26"/>
    <mergeCell ref="H26:K26"/>
    <mergeCell ref="A46:K46"/>
    <mergeCell ref="A47:K47"/>
    <mergeCell ref="A49:K49"/>
    <mergeCell ref="A51:D51"/>
    <mergeCell ref="H51:K51"/>
    <mergeCell ref="A52:K52"/>
    <mergeCell ref="A38:K38"/>
    <mergeCell ref="B39:K39"/>
    <mergeCell ref="B40:K40"/>
    <mergeCell ref="A42:K42"/>
    <mergeCell ref="A45:D45"/>
    <mergeCell ref="H45:K45"/>
    <mergeCell ref="A98:D98"/>
    <mergeCell ref="H98:K98"/>
    <mergeCell ref="A99:K99"/>
    <mergeCell ref="A106:D106"/>
    <mergeCell ref="H106:K106"/>
    <mergeCell ref="A107:K107"/>
    <mergeCell ref="A54:D54"/>
    <mergeCell ref="H54:K54"/>
    <mergeCell ref="A55:K55"/>
    <mergeCell ref="B56:K56"/>
    <mergeCell ref="B57:K57"/>
    <mergeCell ref="A59:K59"/>
    <mergeCell ref="B117:K117"/>
    <mergeCell ref="B118:K118"/>
    <mergeCell ref="A120:K120"/>
    <mergeCell ref="A125:D125"/>
    <mergeCell ref="H125:K125"/>
    <mergeCell ref="B126:K126"/>
    <mergeCell ref="A108:K108"/>
    <mergeCell ref="A114:D114"/>
    <mergeCell ref="H114:K114"/>
    <mergeCell ref="A115:D115"/>
    <mergeCell ref="H115:K115"/>
    <mergeCell ref="A116:K116"/>
    <mergeCell ref="A138:K138"/>
    <mergeCell ref="A144:D144"/>
    <mergeCell ref="H144:K144"/>
    <mergeCell ref="B145:K145"/>
    <mergeCell ref="B146:K146"/>
    <mergeCell ref="A148:K148"/>
    <mergeCell ref="B127:K127"/>
    <mergeCell ref="A129:K129"/>
    <mergeCell ref="A134:D134"/>
    <mergeCell ref="H134:K134"/>
    <mergeCell ref="B135:K135"/>
    <mergeCell ref="B136:K136"/>
    <mergeCell ref="B156:K156"/>
    <mergeCell ref="A158:K158"/>
    <mergeCell ref="A159:I159"/>
    <mergeCell ref="A160:D160"/>
    <mergeCell ref="H160:K160"/>
    <mergeCell ref="A161:K161"/>
    <mergeCell ref="A152:D152"/>
    <mergeCell ref="H152:K152"/>
    <mergeCell ref="A153:D153"/>
    <mergeCell ref="H153:K153"/>
    <mergeCell ref="A154:K154"/>
    <mergeCell ref="B155:K155"/>
    <mergeCell ref="A189:D189"/>
    <mergeCell ref="H189:K189"/>
    <mergeCell ref="B190:K190"/>
    <mergeCell ref="B191:K191"/>
    <mergeCell ref="A193:K193"/>
    <mergeCell ref="A197:D197"/>
    <mergeCell ref="H197:K197"/>
    <mergeCell ref="A174:D174"/>
    <mergeCell ref="H174:K174"/>
    <mergeCell ref="A175:K175"/>
    <mergeCell ref="B176:K176"/>
    <mergeCell ref="B177:K177"/>
    <mergeCell ref="A179:K179"/>
    <mergeCell ref="A212:K212"/>
    <mergeCell ref="B213:K213"/>
    <mergeCell ref="B214:K214"/>
    <mergeCell ref="A216:K216"/>
    <mergeCell ref="A221:D221"/>
    <mergeCell ref="H221:K221"/>
    <mergeCell ref="B198:K198"/>
    <mergeCell ref="B199:K199"/>
    <mergeCell ref="A201:K201"/>
    <mergeCell ref="A210:D210"/>
    <mergeCell ref="H210:K210"/>
    <mergeCell ref="A211:D211"/>
    <mergeCell ref="H211:K211"/>
    <mergeCell ref="A233:D233"/>
    <mergeCell ref="H233:K233"/>
    <mergeCell ref="A234:D234"/>
    <mergeCell ref="H234:K234"/>
    <mergeCell ref="A222:K222"/>
    <mergeCell ref="B223:K223"/>
    <mergeCell ref="B224:K224"/>
    <mergeCell ref="A226:K226"/>
    <mergeCell ref="A232:D232"/>
    <mergeCell ref="H232:K232"/>
  </mergeCells>
  <conditionalFormatting sqref="J7:J10">
    <cfRule type="cellIs" priority="3" dxfId="1" operator="greaterThanOrEqual" stopIfTrue="1">
      <formula>100%</formula>
    </cfRule>
    <cfRule type="cellIs" priority="4" dxfId="0" operator="lessThan">
      <formula>100%</formula>
    </cfRule>
  </conditionalFormatting>
  <conditionalFormatting sqref="J227:J231 J194:J196 J202:J209 J217:J220 J159 J162:J173 J180:J188 J121:J124 J60:J97 J100:J105 J109:J113 J53 J48 J50 J130:J133 J139:J143 J149:J151 J13:J17 J43:J44 J24:J25 J32:J36 J20:J21">
    <cfRule type="cellIs" priority="1" dxfId="1" operator="greaterThanOrEqual" stopIfTrue="1">
      <formula>1</formula>
    </cfRule>
    <cfRule type="cellIs" priority="2" dxfId="0" operator="less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14" scale="90" r:id="rId2"/>
  <ignoredErrors>
    <ignoredError sqref="A11:K248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zoomScalePageLayoutView="0" workbookViewId="0" topLeftCell="A22">
      <selection activeCell="C62" sqref="C62"/>
    </sheetView>
  </sheetViews>
  <sheetFormatPr defaultColWidth="11.421875" defaultRowHeight="15"/>
  <cols>
    <col min="1" max="1" width="20.8515625" style="0" customWidth="1"/>
    <col min="2" max="2" width="16.421875" style="0" customWidth="1"/>
    <col min="3" max="3" width="20.421875" style="0" customWidth="1"/>
    <col min="4" max="4" width="15.8515625" style="0" customWidth="1"/>
    <col min="6" max="6" width="16.421875" style="0" customWidth="1"/>
    <col min="7" max="7" width="14.57421875" style="0" customWidth="1"/>
    <col min="10" max="10" width="18.421875" style="0" customWidth="1"/>
  </cols>
  <sheetData>
    <row r="1" spans="1:10" ht="15">
      <c r="A1" s="519" t="s">
        <v>944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0" ht="15">
      <c r="A2" s="520" t="s">
        <v>945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0" ht="26.25">
      <c r="A3" s="327" t="s">
        <v>946</v>
      </c>
      <c r="B3" s="327" t="s">
        <v>947</v>
      </c>
      <c r="C3" s="327" t="s">
        <v>948</v>
      </c>
      <c r="D3" s="327" t="s">
        <v>949</v>
      </c>
      <c r="E3" s="327" t="s">
        <v>950</v>
      </c>
      <c r="F3" s="327" t="s">
        <v>951</v>
      </c>
      <c r="G3" s="328" t="s">
        <v>952</v>
      </c>
      <c r="H3" s="327" t="s">
        <v>953</v>
      </c>
      <c r="I3" s="327" t="s">
        <v>954</v>
      </c>
      <c r="J3" s="329" t="s">
        <v>955</v>
      </c>
    </row>
    <row r="4" spans="1:10" ht="15">
      <c r="A4" s="509" t="s">
        <v>956</v>
      </c>
      <c r="B4" s="509"/>
      <c r="C4" s="509"/>
      <c r="D4" s="509"/>
      <c r="E4" s="509"/>
      <c r="F4" s="509"/>
      <c r="G4" s="509"/>
      <c r="H4" s="509"/>
      <c r="I4" s="509"/>
      <c r="J4" s="509"/>
    </row>
    <row r="5" spans="1:10" ht="14.25">
      <c r="A5" s="506" t="s">
        <v>957</v>
      </c>
      <c r="B5" s="506"/>
      <c r="C5" s="506"/>
      <c r="D5" s="506"/>
      <c r="E5" s="506"/>
      <c r="F5" s="506"/>
      <c r="G5" s="506"/>
      <c r="H5" s="506"/>
      <c r="I5" s="506"/>
      <c r="J5" s="506"/>
    </row>
    <row r="6" spans="1:10" ht="291" customHeight="1">
      <c r="A6" s="330" t="s">
        <v>958</v>
      </c>
      <c r="B6" s="331" t="s">
        <v>959</v>
      </c>
      <c r="C6" s="332" t="s">
        <v>960</v>
      </c>
      <c r="D6" s="331" t="s">
        <v>961</v>
      </c>
      <c r="E6" s="331">
        <v>1</v>
      </c>
      <c r="F6" s="331"/>
      <c r="G6" s="333">
        <v>0</v>
      </c>
      <c r="H6" s="333">
        <f aca="true" t="shared" si="0" ref="H6:H13">(E6*F6)*G6</f>
        <v>0</v>
      </c>
      <c r="I6" s="334"/>
      <c r="J6" s="335"/>
    </row>
    <row r="7" spans="1:10" ht="219.75" customHeight="1">
      <c r="A7" s="330" t="s">
        <v>962</v>
      </c>
      <c r="B7" s="331" t="s">
        <v>963</v>
      </c>
      <c r="C7" s="332" t="s">
        <v>964</v>
      </c>
      <c r="D7" s="331" t="s">
        <v>961</v>
      </c>
      <c r="E7" s="331">
        <v>1</v>
      </c>
      <c r="F7" s="331">
        <v>8</v>
      </c>
      <c r="G7" s="333">
        <v>5000000</v>
      </c>
      <c r="H7" s="333">
        <f t="shared" si="0"/>
        <v>40000000</v>
      </c>
      <c r="I7" s="334"/>
      <c r="J7" s="336" t="s">
        <v>965</v>
      </c>
    </row>
    <row r="8" spans="1:10" ht="78.75">
      <c r="A8" s="330" t="s">
        <v>958</v>
      </c>
      <c r="B8" s="331" t="s">
        <v>966</v>
      </c>
      <c r="C8" s="332" t="s">
        <v>967</v>
      </c>
      <c r="D8" s="331" t="s">
        <v>961</v>
      </c>
      <c r="E8" s="331">
        <v>5</v>
      </c>
      <c r="F8" s="331">
        <v>100</v>
      </c>
      <c r="G8" s="333">
        <v>0</v>
      </c>
      <c r="H8" s="333">
        <f t="shared" si="0"/>
        <v>0</v>
      </c>
      <c r="I8" s="335"/>
      <c r="J8" s="335"/>
    </row>
    <row r="9" spans="1:10" ht="118.5">
      <c r="A9" s="330" t="s">
        <v>958</v>
      </c>
      <c r="B9" s="331" t="s">
        <v>968</v>
      </c>
      <c r="C9" s="332" t="s">
        <v>969</v>
      </c>
      <c r="D9" s="331" t="s">
        <v>970</v>
      </c>
      <c r="E9" s="331">
        <v>2</v>
      </c>
      <c r="F9" s="331">
        <v>15</v>
      </c>
      <c r="G9" s="333">
        <v>100000</v>
      </c>
      <c r="H9" s="333">
        <f t="shared" si="0"/>
        <v>3000000</v>
      </c>
      <c r="I9" s="337"/>
      <c r="J9" s="338"/>
    </row>
    <row r="10" spans="1:10" ht="105">
      <c r="A10" s="330" t="s">
        <v>958</v>
      </c>
      <c r="B10" s="331" t="s">
        <v>971</v>
      </c>
      <c r="C10" s="332" t="s">
        <v>972</v>
      </c>
      <c r="D10" s="331" t="s">
        <v>970</v>
      </c>
      <c r="E10" s="331">
        <v>1</v>
      </c>
      <c r="F10" s="331">
        <v>25</v>
      </c>
      <c r="G10" s="333">
        <v>800000</v>
      </c>
      <c r="H10" s="333">
        <f t="shared" si="0"/>
        <v>20000000</v>
      </c>
      <c r="I10" s="338"/>
      <c r="J10" s="338"/>
    </row>
    <row r="11" spans="1:10" ht="286.5" customHeight="1">
      <c r="A11" s="330" t="s">
        <v>958</v>
      </c>
      <c r="B11" s="331" t="s">
        <v>973</v>
      </c>
      <c r="C11" s="332" t="s">
        <v>974</v>
      </c>
      <c r="D11" s="331" t="s">
        <v>961</v>
      </c>
      <c r="E11" s="331">
        <v>1</v>
      </c>
      <c r="F11" s="331">
        <v>100</v>
      </c>
      <c r="G11" s="333">
        <v>50000</v>
      </c>
      <c r="H11" s="333">
        <f t="shared" si="0"/>
        <v>5000000</v>
      </c>
      <c r="I11" s="338"/>
      <c r="J11" s="338"/>
    </row>
    <row r="12" spans="1:10" ht="118.5">
      <c r="A12" s="330" t="s">
        <v>975</v>
      </c>
      <c r="B12" s="331" t="s">
        <v>976</v>
      </c>
      <c r="C12" s="332" t="s">
        <v>977</v>
      </c>
      <c r="D12" s="331" t="s">
        <v>961</v>
      </c>
      <c r="E12" s="331">
        <v>1</v>
      </c>
      <c r="F12" s="331">
        <v>100</v>
      </c>
      <c r="G12" s="333">
        <v>600000</v>
      </c>
      <c r="H12" s="333">
        <f t="shared" si="0"/>
        <v>60000000</v>
      </c>
      <c r="I12" s="338"/>
      <c r="J12" s="338"/>
    </row>
    <row r="13" spans="1:10" ht="105">
      <c r="A13" s="330" t="s">
        <v>962</v>
      </c>
      <c r="B13" s="331" t="s">
        <v>978</v>
      </c>
      <c r="C13" s="332" t="s">
        <v>979</v>
      </c>
      <c r="D13" s="331" t="s">
        <v>961</v>
      </c>
      <c r="E13" s="331">
        <v>1</v>
      </c>
      <c r="F13" s="331">
        <v>4</v>
      </c>
      <c r="G13" s="333">
        <v>70000000</v>
      </c>
      <c r="H13" s="333">
        <f t="shared" si="0"/>
        <v>280000000</v>
      </c>
      <c r="I13" s="334"/>
      <c r="J13" s="336" t="s">
        <v>980</v>
      </c>
    </row>
    <row r="14" spans="1:10" ht="14.25">
      <c r="A14" s="510" t="s">
        <v>981</v>
      </c>
      <c r="B14" s="511"/>
      <c r="C14" s="511"/>
      <c r="D14" s="511"/>
      <c r="E14" s="511"/>
      <c r="F14" s="511"/>
      <c r="G14" s="512"/>
      <c r="H14" s="516">
        <f>SUM(H6:H13)</f>
        <v>408000000</v>
      </c>
      <c r="I14" s="517"/>
      <c r="J14" s="518"/>
    </row>
    <row r="15" spans="1:10" ht="14.25">
      <c r="A15" s="506" t="s">
        <v>982</v>
      </c>
      <c r="B15" s="506"/>
      <c r="C15" s="506"/>
      <c r="D15" s="506"/>
      <c r="E15" s="506"/>
      <c r="F15" s="506"/>
      <c r="G15" s="506"/>
      <c r="H15" s="506"/>
      <c r="I15" s="506"/>
      <c r="J15" s="506"/>
    </row>
    <row r="16" spans="1:10" ht="52.5">
      <c r="A16" s="331" t="s">
        <v>958</v>
      </c>
      <c r="B16" s="331" t="s">
        <v>983</v>
      </c>
      <c r="C16" s="332" t="s">
        <v>984</v>
      </c>
      <c r="D16" s="331" t="s">
        <v>970</v>
      </c>
      <c r="E16" s="331">
        <v>2</v>
      </c>
      <c r="F16" s="331">
        <v>8</v>
      </c>
      <c r="G16" s="333">
        <v>100000</v>
      </c>
      <c r="H16" s="333">
        <f>(E16*F16)*G16</f>
        <v>1600000</v>
      </c>
      <c r="I16" s="339"/>
      <c r="J16" s="332"/>
    </row>
    <row r="17" spans="1:10" ht="118.5">
      <c r="A17" s="331" t="s">
        <v>958</v>
      </c>
      <c r="B17" s="331" t="s">
        <v>985</v>
      </c>
      <c r="C17" s="332" t="s">
        <v>986</v>
      </c>
      <c r="D17" s="331" t="s">
        <v>970</v>
      </c>
      <c r="E17" s="331">
        <v>2</v>
      </c>
      <c r="F17" s="331">
        <v>8</v>
      </c>
      <c r="G17" s="333">
        <v>125000</v>
      </c>
      <c r="H17" s="333">
        <f>(E17*F17)*G17</f>
        <v>2000000</v>
      </c>
      <c r="I17" s="339"/>
      <c r="J17" s="331"/>
    </row>
    <row r="18" spans="1:10" ht="118.5">
      <c r="A18" s="330" t="s">
        <v>958</v>
      </c>
      <c r="B18" s="330" t="s">
        <v>987</v>
      </c>
      <c r="C18" s="332" t="s">
        <v>986</v>
      </c>
      <c r="D18" s="330" t="s">
        <v>970</v>
      </c>
      <c r="E18" s="330">
        <v>3</v>
      </c>
      <c r="F18" s="330">
        <v>7</v>
      </c>
      <c r="G18" s="340">
        <v>142857.142857143</v>
      </c>
      <c r="H18" s="333">
        <f>(E18*F18)*G18</f>
        <v>3000000.000000003</v>
      </c>
      <c r="I18" s="338"/>
      <c r="J18" s="338"/>
    </row>
    <row r="19" spans="1:10" ht="14.25">
      <c r="A19" s="510" t="s">
        <v>988</v>
      </c>
      <c r="B19" s="511"/>
      <c r="C19" s="511"/>
      <c r="D19" s="511"/>
      <c r="E19" s="511"/>
      <c r="F19" s="511"/>
      <c r="G19" s="512"/>
      <c r="H19" s="516">
        <f>SUM(H16:H18)</f>
        <v>6600000.000000003</v>
      </c>
      <c r="I19" s="517"/>
      <c r="J19" s="518"/>
    </row>
    <row r="20" spans="1:10" ht="14.25">
      <c r="A20" s="506" t="s">
        <v>989</v>
      </c>
      <c r="B20" s="506"/>
      <c r="C20" s="506"/>
      <c r="D20" s="506"/>
      <c r="E20" s="506"/>
      <c r="F20" s="506"/>
      <c r="G20" s="506"/>
      <c r="H20" s="506"/>
      <c r="I20" s="506"/>
      <c r="J20" s="506"/>
    </row>
    <row r="21" spans="1:10" ht="39">
      <c r="A21" s="331" t="s">
        <v>958</v>
      </c>
      <c r="B21" s="331" t="s">
        <v>990</v>
      </c>
      <c r="C21" s="332" t="s">
        <v>991</v>
      </c>
      <c r="D21" s="331" t="s">
        <v>970</v>
      </c>
      <c r="E21" s="331">
        <v>1</v>
      </c>
      <c r="F21" s="331">
        <v>15</v>
      </c>
      <c r="G21" s="341">
        <v>120000</v>
      </c>
      <c r="H21" s="341">
        <f>(E21*F21)*G21</f>
        <v>1800000</v>
      </c>
      <c r="I21" s="339"/>
      <c r="J21" s="342"/>
    </row>
    <row r="22" spans="1:10" ht="66">
      <c r="A22" s="331" t="s">
        <v>958</v>
      </c>
      <c r="B22" s="331" t="s">
        <v>992</v>
      </c>
      <c r="C22" s="332" t="s">
        <v>993</v>
      </c>
      <c r="D22" s="331" t="s">
        <v>961</v>
      </c>
      <c r="E22" s="331">
        <v>1</v>
      </c>
      <c r="F22" s="331">
        <v>200</v>
      </c>
      <c r="G22" s="333">
        <v>8000</v>
      </c>
      <c r="H22" s="333">
        <f>(E22*F22)*G22</f>
        <v>1600000</v>
      </c>
      <c r="I22" s="339"/>
      <c r="J22" s="342"/>
    </row>
    <row r="23" spans="1:10" ht="66">
      <c r="A23" s="331" t="s">
        <v>958</v>
      </c>
      <c r="B23" s="331" t="s">
        <v>994</v>
      </c>
      <c r="C23" s="332" t="s">
        <v>993</v>
      </c>
      <c r="D23" s="331" t="s">
        <v>961</v>
      </c>
      <c r="E23" s="331">
        <v>1</v>
      </c>
      <c r="F23" s="331">
        <v>200</v>
      </c>
      <c r="G23" s="333">
        <v>15000</v>
      </c>
      <c r="H23" s="333">
        <f>(E23*F23)*G23</f>
        <v>3000000</v>
      </c>
      <c r="I23" s="339"/>
      <c r="J23" s="342"/>
    </row>
    <row r="24" spans="1:10" ht="14.25">
      <c r="A24" s="510" t="s">
        <v>995</v>
      </c>
      <c r="B24" s="511"/>
      <c r="C24" s="511"/>
      <c r="D24" s="511"/>
      <c r="E24" s="511"/>
      <c r="F24" s="511"/>
      <c r="G24" s="512"/>
      <c r="H24" s="516">
        <f>SUM(H21:H23)</f>
        <v>6400000</v>
      </c>
      <c r="I24" s="517"/>
      <c r="J24" s="518"/>
    </row>
    <row r="25" spans="1:10" ht="14.25">
      <c r="A25" s="506" t="s">
        <v>996</v>
      </c>
      <c r="B25" s="506"/>
      <c r="C25" s="506"/>
      <c r="D25" s="506"/>
      <c r="E25" s="506"/>
      <c r="F25" s="506"/>
      <c r="G25" s="506"/>
      <c r="H25" s="506"/>
      <c r="I25" s="506"/>
      <c r="J25" s="506"/>
    </row>
    <row r="26" spans="1:10" ht="66">
      <c r="A26" s="331" t="s">
        <v>958</v>
      </c>
      <c r="B26" s="331" t="s">
        <v>997</v>
      </c>
      <c r="C26" s="332" t="s">
        <v>998</v>
      </c>
      <c r="D26" s="331" t="s">
        <v>970</v>
      </c>
      <c r="E26" s="331">
        <v>2</v>
      </c>
      <c r="F26" s="331">
        <v>20</v>
      </c>
      <c r="G26" s="333">
        <v>70000</v>
      </c>
      <c r="H26" s="333">
        <f>(E26*F26)*G26</f>
        <v>2800000</v>
      </c>
      <c r="I26" s="339"/>
      <c r="J26" s="342"/>
    </row>
    <row r="27" spans="1:10" ht="66">
      <c r="A27" s="331" t="s">
        <v>958</v>
      </c>
      <c r="B27" s="331" t="s">
        <v>999</v>
      </c>
      <c r="C27" s="332" t="s">
        <v>1000</v>
      </c>
      <c r="D27" s="331" t="s">
        <v>970</v>
      </c>
      <c r="E27" s="331">
        <v>1</v>
      </c>
      <c r="F27" s="331">
        <v>20</v>
      </c>
      <c r="G27" s="333">
        <v>200000</v>
      </c>
      <c r="H27" s="333">
        <f>(E27*F27)*G27</f>
        <v>4000000</v>
      </c>
      <c r="I27" s="339"/>
      <c r="J27" s="332"/>
    </row>
    <row r="28" spans="1:10" ht="201.75" customHeight="1">
      <c r="A28" s="331" t="s">
        <v>958</v>
      </c>
      <c r="B28" s="331" t="s">
        <v>1001</v>
      </c>
      <c r="C28" s="332" t="s">
        <v>1002</v>
      </c>
      <c r="D28" s="331" t="s">
        <v>1003</v>
      </c>
      <c r="E28" s="331">
        <v>1</v>
      </c>
      <c r="F28" s="331">
        <v>25</v>
      </c>
      <c r="G28" s="333">
        <v>268000</v>
      </c>
      <c r="H28" s="333">
        <f>(E28*F28)*G28</f>
        <v>6700000</v>
      </c>
      <c r="I28" s="339"/>
      <c r="J28" s="342"/>
    </row>
    <row r="29" spans="1:10" ht="14.25">
      <c r="A29" s="510" t="s">
        <v>1004</v>
      </c>
      <c r="B29" s="511"/>
      <c r="C29" s="511"/>
      <c r="D29" s="511"/>
      <c r="E29" s="511"/>
      <c r="F29" s="511"/>
      <c r="G29" s="512"/>
      <c r="H29" s="513">
        <f>SUM(H26:H28)</f>
        <v>13500000</v>
      </c>
      <c r="I29" s="514"/>
      <c r="J29" s="515"/>
    </row>
    <row r="30" spans="1:10" ht="14.25">
      <c r="A30" s="506" t="s">
        <v>1005</v>
      </c>
      <c r="B30" s="506"/>
      <c r="C30" s="506"/>
      <c r="D30" s="506"/>
      <c r="E30" s="506"/>
      <c r="F30" s="506"/>
      <c r="G30" s="506"/>
      <c r="H30" s="506"/>
      <c r="I30" s="506"/>
      <c r="J30" s="506"/>
    </row>
    <row r="31" spans="1:10" ht="39">
      <c r="A31" s="331" t="s">
        <v>958</v>
      </c>
      <c r="B31" s="331" t="s">
        <v>1006</v>
      </c>
      <c r="C31" s="332" t="s">
        <v>1007</v>
      </c>
      <c r="D31" s="331" t="s">
        <v>970</v>
      </c>
      <c r="E31" s="331">
        <v>1</v>
      </c>
      <c r="F31" s="331">
        <v>235</v>
      </c>
      <c r="G31" s="333">
        <v>0</v>
      </c>
      <c r="H31" s="333">
        <f aca="true" t="shared" si="1" ref="H31:H36">(E31*F31)*G31</f>
        <v>0</v>
      </c>
      <c r="I31" s="331"/>
      <c r="J31" s="331"/>
    </row>
    <row r="32" spans="1:10" ht="132">
      <c r="A32" s="331" t="s">
        <v>958</v>
      </c>
      <c r="B32" s="331" t="s">
        <v>1008</v>
      </c>
      <c r="C32" s="332" t="s">
        <v>1009</v>
      </c>
      <c r="D32" s="331" t="s">
        <v>1010</v>
      </c>
      <c r="E32" s="331">
        <v>1</v>
      </c>
      <c r="F32" s="331">
        <v>23</v>
      </c>
      <c r="G32" s="333">
        <v>150000</v>
      </c>
      <c r="H32" s="333">
        <f t="shared" si="1"/>
        <v>3450000</v>
      </c>
      <c r="I32" s="337"/>
      <c r="J32" s="337"/>
    </row>
    <row r="33" spans="1:10" ht="118.5">
      <c r="A33" s="331" t="s">
        <v>958</v>
      </c>
      <c r="B33" s="331" t="s">
        <v>1011</v>
      </c>
      <c r="C33" s="332" t="s">
        <v>1012</v>
      </c>
      <c r="D33" s="331" t="s">
        <v>970</v>
      </c>
      <c r="E33" s="331">
        <v>12</v>
      </c>
      <c r="F33" s="331">
        <v>25</v>
      </c>
      <c r="G33" s="333">
        <v>30000</v>
      </c>
      <c r="H33" s="333">
        <f t="shared" si="1"/>
        <v>9000000</v>
      </c>
      <c r="I33" s="337"/>
      <c r="J33" s="337"/>
    </row>
    <row r="34" spans="1:10" ht="144.75">
      <c r="A34" s="331" t="s">
        <v>958</v>
      </c>
      <c r="B34" s="331" t="s">
        <v>1013</v>
      </c>
      <c r="C34" s="332" t="s">
        <v>1014</v>
      </c>
      <c r="D34" s="331" t="s">
        <v>1015</v>
      </c>
      <c r="E34" s="331">
        <v>1</v>
      </c>
      <c r="F34" s="331">
        <v>300</v>
      </c>
      <c r="G34" s="333">
        <v>133333.333333333</v>
      </c>
      <c r="H34" s="333">
        <f t="shared" si="1"/>
        <v>39999999.999999896</v>
      </c>
      <c r="I34" s="339"/>
      <c r="J34" s="342"/>
    </row>
    <row r="35" spans="1:10" ht="78.75">
      <c r="A35" s="331" t="s">
        <v>958</v>
      </c>
      <c r="B35" s="331" t="s">
        <v>1016</v>
      </c>
      <c r="C35" s="332" t="s">
        <v>1017</v>
      </c>
      <c r="D35" s="331" t="s">
        <v>970</v>
      </c>
      <c r="E35" s="331">
        <v>1</v>
      </c>
      <c r="F35" s="331">
        <v>100</v>
      </c>
      <c r="G35" s="333">
        <v>99660</v>
      </c>
      <c r="H35" s="333">
        <f t="shared" si="1"/>
        <v>9966000</v>
      </c>
      <c r="I35" s="339"/>
      <c r="J35" s="332"/>
    </row>
    <row r="36" spans="1:10" ht="52.5">
      <c r="A36" s="331" t="s">
        <v>958</v>
      </c>
      <c r="B36" s="331" t="s">
        <v>1018</v>
      </c>
      <c r="C36" s="332" t="s">
        <v>1019</v>
      </c>
      <c r="D36" s="331" t="s">
        <v>970</v>
      </c>
      <c r="E36" s="331">
        <v>9</v>
      </c>
      <c r="F36" s="331">
        <v>11</v>
      </c>
      <c r="G36" s="333">
        <v>0</v>
      </c>
      <c r="H36" s="333">
        <f t="shared" si="1"/>
        <v>0</v>
      </c>
      <c r="I36" s="342"/>
      <c r="J36" s="342"/>
    </row>
    <row r="37" spans="1:10" ht="14.25">
      <c r="A37" s="507" t="s">
        <v>1020</v>
      </c>
      <c r="B37" s="507"/>
      <c r="C37" s="507"/>
      <c r="D37" s="507"/>
      <c r="E37" s="507"/>
      <c r="F37" s="507"/>
      <c r="G37" s="507"/>
      <c r="H37" s="508">
        <f>SUM(H31:H36)</f>
        <v>62415999.999999896</v>
      </c>
      <c r="I37" s="508"/>
      <c r="J37" s="508"/>
    </row>
    <row r="38" spans="1:10" ht="15">
      <c r="A38" s="503" t="s">
        <v>1021</v>
      </c>
      <c r="B38" s="503"/>
      <c r="C38" s="503"/>
      <c r="D38" s="504">
        <f>(((H37+H29)+H24)+H19)+H14</f>
        <v>496915999.9999999</v>
      </c>
      <c r="E38" s="504"/>
      <c r="F38" s="504"/>
      <c r="G38" s="504"/>
      <c r="H38" s="504"/>
      <c r="I38" s="504"/>
      <c r="J38" s="504"/>
    </row>
    <row r="39" spans="1:10" ht="15">
      <c r="A39" s="509" t="s">
        <v>1022</v>
      </c>
      <c r="B39" s="509"/>
      <c r="C39" s="509"/>
      <c r="D39" s="509"/>
      <c r="E39" s="509"/>
      <c r="F39" s="509"/>
      <c r="G39" s="509"/>
      <c r="H39" s="509"/>
      <c r="I39" s="509"/>
      <c r="J39" s="509"/>
    </row>
    <row r="40" spans="1:10" ht="14.25">
      <c r="A40" s="506" t="s">
        <v>1023</v>
      </c>
      <c r="B40" s="506"/>
      <c r="C40" s="506"/>
      <c r="D40" s="506"/>
      <c r="E40" s="506"/>
      <c r="F40" s="506"/>
      <c r="G40" s="506"/>
      <c r="H40" s="506"/>
      <c r="I40" s="506"/>
      <c r="J40" s="506"/>
    </row>
    <row r="41" spans="1:10" ht="52.5">
      <c r="A41" s="331" t="s">
        <v>958</v>
      </c>
      <c r="B41" s="331" t="s">
        <v>1024</v>
      </c>
      <c r="C41" s="332" t="s">
        <v>1025</v>
      </c>
      <c r="D41" s="331" t="s">
        <v>970</v>
      </c>
      <c r="E41" s="331">
        <v>1</v>
      </c>
      <c r="F41" s="331">
        <v>100</v>
      </c>
      <c r="G41" s="333">
        <v>40700</v>
      </c>
      <c r="H41" s="333">
        <f>(E41*F41)*G41</f>
        <v>4070000</v>
      </c>
      <c r="I41" s="339"/>
      <c r="J41" s="342"/>
    </row>
    <row r="42" spans="1:10" ht="187.5" customHeight="1">
      <c r="A42" s="331" t="s">
        <v>958</v>
      </c>
      <c r="B42" s="331" t="s">
        <v>1026</v>
      </c>
      <c r="C42" s="332" t="s">
        <v>1027</v>
      </c>
      <c r="D42" s="331" t="s">
        <v>970</v>
      </c>
      <c r="E42" s="331">
        <v>1</v>
      </c>
      <c r="F42" s="331">
        <v>100</v>
      </c>
      <c r="G42" s="333">
        <v>0</v>
      </c>
      <c r="H42" s="333">
        <f>(E42*F42)*G42</f>
        <v>0</v>
      </c>
      <c r="I42" s="332"/>
      <c r="J42" s="332"/>
    </row>
    <row r="43" spans="1:10" ht="232.5" customHeight="1">
      <c r="A43" s="331" t="s">
        <v>958</v>
      </c>
      <c r="B43" s="331" t="s">
        <v>1028</v>
      </c>
      <c r="C43" s="332" t="s">
        <v>1029</v>
      </c>
      <c r="D43" s="331" t="s">
        <v>970</v>
      </c>
      <c r="E43" s="331">
        <v>20</v>
      </c>
      <c r="F43" s="331">
        <v>5</v>
      </c>
      <c r="G43" s="333">
        <v>0</v>
      </c>
      <c r="H43" s="333">
        <f>(E43*F43)*G43</f>
        <v>0</v>
      </c>
      <c r="I43" s="332"/>
      <c r="J43" s="331" t="s">
        <v>1030</v>
      </c>
    </row>
    <row r="44" spans="1:10" ht="165" customHeight="1">
      <c r="A44" s="331" t="s">
        <v>958</v>
      </c>
      <c r="B44" s="331" t="s">
        <v>1031</v>
      </c>
      <c r="C44" s="332" t="s">
        <v>1032</v>
      </c>
      <c r="D44" s="331" t="s">
        <v>970</v>
      </c>
      <c r="E44" s="331">
        <v>1</v>
      </c>
      <c r="F44" s="331">
        <v>100</v>
      </c>
      <c r="G44" s="333">
        <v>0</v>
      </c>
      <c r="H44" s="333">
        <f>(E44*F44)*G44</f>
        <v>0</v>
      </c>
      <c r="I44" s="332"/>
      <c r="J44" s="331" t="s">
        <v>1030</v>
      </c>
    </row>
    <row r="45" spans="1:10" ht="14.25">
      <c r="A45" s="507" t="s">
        <v>1033</v>
      </c>
      <c r="B45" s="507"/>
      <c r="C45" s="507"/>
      <c r="D45" s="507"/>
      <c r="E45" s="507"/>
      <c r="F45" s="507"/>
      <c r="G45" s="507"/>
      <c r="H45" s="508">
        <f>SUM(H41:H44)</f>
        <v>4070000</v>
      </c>
      <c r="I45" s="508"/>
      <c r="J45" s="508"/>
    </row>
    <row r="46" spans="1:10" ht="14.25">
      <c r="A46" s="506" t="s">
        <v>1034</v>
      </c>
      <c r="B46" s="506"/>
      <c r="C46" s="506"/>
      <c r="D46" s="506"/>
      <c r="E46" s="506"/>
      <c r="F46" s="506"/>
      <c r="G46" s="506"/>
      <c r="H46" s="506"/>
      <c r="I46" s="506"/>
      <c r="J46" s="506"/>
    </row>
    <row r="47" spans="1:10" ht="167.25" customHeight="1">
      <c r="A47" s="330" t="s">
        <v>958</v>
      </c>
      <c r="B47" s="330" t="s">
        <v>1035</v>
      </c>
      <c r="C47" s="343" t="s">
        <v>1036</v>
      </c>
      <c r="D47" s="330" t="s">
        <v>970</v>
      </c>
      <c r="E47" s="330">
        <v>1</v>
      </c>
      <c r="F47" s="330">
        <v>18</v>
      </c>
      <c r="G47" s="340">
        <v>0</v>
      </c>
      <c r="H47" s="333">
        <f>(E47*F47)*G47</f>
        <v>0</v>
      </c>
      <c r="I47" s="338"/>
      <c r="J47" s="331" t="s">
        <v>1037</v>
      </c>
    </row>
    <row r="48" spans="1:10" ht="270.75" customHeight="1">
      <c r="A48" s="330" t="s">
        <v>962</v>
      </c>
      <c r="B48" s="330" t="s">
        <v>1038</v>
      </c>
      <c r="C48" s="343" t="s">
        <v>1039</v>
      </c>
      <c r="D48" s="330" t="s">
        <v>970</v>
      </c>
      <c r="E48" s="330">
        <v>1</v>
      </c>
      <c r="F48" s="330">
        <v>15</v>
      </c>
      <c r="G48" s="340">
        <v>3333333.33333333</v>
      </c>
      <c r="H48" s="333">
        <f>(E48*F48)*G48</f>
        <v>49999999.999999955</v>
      </c>
      <c r="I48" s="338"/>
      <c r="J48" s="336" t="s">
        <v>965</v>
      </c>
    </row>
    <row r="49" spans="1:10" ht="167.25" customHeight="1">
      <c r="A49" s="330" t="s">
        <v>958</v>
      </c>
      <c r="B49" s="331" t="s">
        <v>1040</v>
      </c>
      <c r="C49" s="344" t="s">
        <v>1041</v>
      </c>
      <c r="D49" s="331" t="s">
        <v>970</v>
      </c>
      <c r="E49" s="331">
        <v>6</v>
      </c>
      <c r="F49" s="331">
        <v>18</v>
      </c>
      <c r="G49" s="333">
        <v>123000</v>
      </c>
      <c r="H49" s="333">
        <f>(E49*F49)*G49</f>
        <v>13284000</v>
      </c>
      <c r="I49" s="338"/>
      <c r="J49" s="338"/>
    </row>
    <row r="50" spans="1:10" ht="14.25">
      <c r="A50" s="507" t="s">
        <v>1042</v>
      </c>
      <c r="B50" s="507"/>
      <c r="C50" s="507"/>
      <c r="D50" s="507"/>
      <c r="E50" s="507"/>
      <c r="F50" s="507"/>
      <c r="G50" s="507"/>
      <c r="H50" s="508">
        <f>SUM(H47:H49)</f>
        <v>63283999.999999955</v>
      </c>
      <c r="I50" s="508"/>
      <c r="J50" s="508"/>
    </row>
    <row r="51" spans="1:10" ht="14.25">
      <c r="A51" s="506" t="s">
        <v>1043</v>
      </c>
      <c r="B51" s="506"/>
      <c r="C51" s="506"/>
      <c r="D51" s="506"/>
      <c r="E51" s="506"/>
      <c r="F51" s="506"/>
      <c r="G51" s="506"/>
      <c r="H51" s="506"/>
      <c r="I51" s="506"/>
      <c r="J51" s="506"/>
    </row>
    <row r="52" spans="1:10" ht="156.75" customHeight="1">
      <c r="A52" s="331" t="s">
        <v>975</v>
      </c>
      <c r="B52" s="331" t="s">
        <v>1044</v>
      </c>
      <c r="C52" s="332" t="s">
        <v>1045</v>
      </c>
      <c r="D52" s="331" t="s">
        <v>970</v>
      </c>
      <c r="E52" s="331">
        <v>2</v>
      </c>
      <c r="F52" s="331">
        <v>4</v>
      </c>
      <c r="G52" s="333">
        <v>2250000</v>
      </c>
      <c r="H52" s="333">
        <f>(E52*F52)*G52</f>
        <v>18000000</v>
      </c>
      <c r="I52" s="337"/>
      <c r="J52" s="337"/>
    </row>
    <row r="53" spans="1:10" ht="78.75">
      <c r="A53" s="330" t="s">
        <v>975</v>
      </c>
      <c r="B53" s="331" t="s">
        <v>1046</v>
      </c>
      <c r="C53" s="332" t="s">
        <v>1047</v>
      </c>
      <c r="D53" s="331" t="s">
        <v>970</v>
      </c>
      <c r="E53" s="331">
        <v>1</v>
      </c>
      <c r="F53" s="331">
        <v>100</v>
      </c>
      <c r="G53" s="333">
        <v>210000</v>
      </c>
      <c r="H53" s="333">
        <f>(E53*F53)*G53</f>
        <v>21000000</v>
      </c>
      <c r="I53" s="338"/>
      <c r="J53" s="338"/>
    </row>
    <row r="54" spans="1:10" ht="14.25">
      <c r="A54" s="507" t="s">
        <v>1048</v>
      </c>
      <c r="B54" s="507"/>
      <c r="C54" s="507"/>
      <c r="D54" s="507"/>
      <c r="E54" s="507"/>
      <c r="F54" s="507"/>
      <c r="G54" s="507"/>
      <c r="H54" s="508">
        <f>SUM(H52:H53)</f>
        <v>39000000</v>
      </c>
      <c r="I54" s="508"/>
      <c r="J54" s="508"/>
    </row>
    <row r="55" spans="1:10" ht="15">
      <c r="A55" s="503" t="s">
        <v>1049</v>
      </c>
      <c r="B55" s="503"/>
      <c r="C55" s="503"/>
      <c r="D55" s="504">
        <f>(H45+H50)+H54</f>
        <v>106353999.99999996</v>
      </c>
      <c r="E55" s="504"/>
      <c r="F55" s="504"/>
      <c r="G55" s="504"/>
      <c r="H55" s="504"/>
      <c r="I55" s="504"/>
      <c r="J55" s="504"/>
    </row>
    <row r="56" spans="1:10" ht="17.25">
      <c r="A56" s="505" t="s">
        <v>1050</v>
      </c>
      <c r="B56" s="505"/>
      <c r="C56" s="505"/>
      <c r="D56" s="504">
        <f>D55+D38</f>
        <v>603269999.9999999</v>
      </c>
      <c r="E56" s="504"/>
      <c r="F56" s="504"/>
      <c r="G56" s="504"/>
      <c r="H56" s="504"/>
      <c r="I56" s="504"/>
      <c r="J56" s="504"/>
    </row>
  </sheetData>
  <sheetProtection/>
  <mergeCells count="34">
    <mergeCell ref="A1:J1"/>
    <mergeCell ref="A2:J2"/>
    <mergeCell ref="A4:J4"/>
    <mergeCell ref="A5:J5"/>
    <mergeCell ref="A14:G14"/>
    <mergeCell ref="H14:J14"/>
    <mergeCell ref="A15:J15"/>
    <mergeCell ref="A19:G19"/>
    <mergeCell ref="H19:J19"/>
    <mergeCell ref="A20:J20"/>
    <mergeCell ref="A24:G24"/>
    <mergeCell ref="H24:J24"/>
    <mergeCell ref="A25:J25"/>
    <mergeCell ref="A29:G29"/>
    <mergeCell ref="H29:J29"/>
    <mergeCell ref="A30:J30"/>
    <mergeCell ref="A37:G37"/>
    <mergeCell ref="H37:J37"/>
    <mergeCell ref="A38:C38"/>
    <mergeCell ref="D38:J38"/>
    <mergeCell ref="A39:J39"/>
    <mergeCell ref="A40:J40"/>
    <mergeCell ref="A45:G45"/>
    <mergeCell ref="H45:J45"/>
    <mergeCell ref="A55:C55"/>
    <mergeCell ref="D55:J55"/>
    <mergeCell ref="A56:C56"/>
    <mergeCell ref="D56:J56"/>
    <mergeCell ref="A46:J46"/>
    <mergeCell ref="A50:G50"/>
    <mergeCell ref="H50:J50"/>
    <mergeCell ref="A51:J51"/>
    <mergeCell ref="A54:G54"/>
    <mergeCell ref="H54:J54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6">
      <selection activeCell="A18" sqref="A18:F18"/>
    </sheetView>
  </sheetViews>
  <sheetFormatPr defaultColWidth="11.421875" defaultRowHeight="15"/>
  <cols>
    <col min="1" max="1" width="18.421875" style="0" customWidth="1"/>
    <col min="2" max="2" width="18.28125" style="0" customWidth="1"/>
    <col min="3" max="3" width="18.00390625" style="0" customWidth="1"/>
    <col min="4" max="4" width="21.421875" style="0" customWidth="1"/>
    <col min="5" max="5" width="13.00390625" style="0" customWidth="1"/>
    <col min="6" max="6" width="19.28125" style="0" customWidth="1"/>
    <col min="9" max="9" width="14.28125" style="0" customWidth="1"/>
    <col min="10" max="10" width="16.7109375" style="0" customWidth="1"/>
  </cols>
  <sheetData>
    <row r="1" spans="1:10" ht="15">
      <c r="A1" s="521" t="s">
        <v>1051</v>
      </c>
      <c r="B1" s="521"/>
      <c r="C1" s="521"/>
      <c r="D1" s="521"/>
      <c r="E1" s="521"/>
      <c r="F1" s="522"/>
      <c r="G1" s="522"/>
      <c r="H1" s="522"/>
      <c r="I1" s="522"/>
      <c r="J1" s="522"/>
    </row>
    <row r="2" spans="1:10" ht="15">
      <c r="A2" s="523">
        <v>2014</v>
      </c>
      <c r="B2" s="523"/>
      <c r="C2" s="523"/>
      <c r="D2" s="523"/>
      <c r="E2" s="523"/>
      <c r="F2" s="520"/>
      <c r="G2" s="520"/>
      <c r="H2" s="520"/>
      <c r="I2" s="520"/>
      <c r="J2" s="520"/>
    </row>
    <row r="3" spans="1:10" ht="14.25">
      <c r="A3" s="329" t="s">
        <v>1052</v>
      </c>
      <c r="B3" s="329" t="s">
        <v>1053</v>
      </c>
      <c r="C3" s="329" t="s">
        <v>1054</v>
      </c>
      <c r="D3" s="329" t="s">
        <v>1055</v>
      </c>
      <c r="E3" s="329" t="s">
        <v>1056</v>
      </c>
      <c r="F3" s="329" t="s">
        <v>1057</v>
      </c>
      <c r="G3" s="329" t="s">
        <v>1058</v>
      </c>
      <c r="H3" s="329" t="s">
        <v>1059</v>
      </c>
      <c r="I3" s="329" t="s">
        <v>946</v>
      </c>
      <c r="J3" s="329" t="s">
        <v>1060</v>
      </c>
    </row>
    <row r="4" spans="1:10" ht="78.75">
      <c r="A4" s="331" t="s">
        <v>1061</v>
      </c>
      <c r="B4" s="343" t="s">
        <v>1062</v>
      </c>
      <c r="C4" s="343" t="s">
        <v>1063</v>
      </c>
      <c r="D4" s="330" t="s">
        <v>1064</v>
      </c>
      <c r="E4" s="330" t="s">
        <v>1065</v>
      </c>
      <c r="F4" s="343" t="s">
        <v>1066</v>
      </c>
      <c r="G4" s="330" t="s">
        <v>1067</v>
      </c>
      <c r="H4" s="330">
        <v>16</v>
      </c>
      <c r="I4" s="331" t="s">
        <v>1068</v>
      </c>
      <c r="J4" s="333">
        <v>4600000</v>
      </c>
    </row>
    <row r="5" spans="1:10" ht="78.75">
      <c r="A5" s="330" t="s">
        <v>1069</v>
      </c>
      <c r="B5" s="343" t="s">
        <v>1070</v>
      </c>
      <c r="C5" s="343"/>
      <c r="D5" s="330" t="s">
        <v>1071</v>
      </c>
      <c r="E5" s="330" t="s">
        <v>1072</v>
      </c>
      <c r="F5" s="343" t="s">
        <v>1073</v>
      </c>
      <c r="G5" s="330" t="s">
        <v>1067</v>
      </c>
      <c r="H5" s="330"/>
      <c r="I5" s="331" t="s">
        <v>1068</v>
      </c>
      <c r="J5" s="333">
        <v>10000000</v>
      </c>
    </row>
    <row r="6" spans="1:10" ht="66">
      <c r="A6" s="331" t="s">
        <v>1074</v>
      </c>
      <c r="B6" s="343" t="s">
        <v>1075</v>
      </c>
      <c r="C6" s="343" t="s">
        <v>1076</v>
      </c>
      <c r="D6" s="330" t="s">
        <v>1077</v>
      </c>
      <c r="E6" s="330" t="s">
        <v>1074</v>
      </c>
      <c r="F6" s="343" t="s">
        <v>1078</v>
      </c>
      <c r="G6" s="330" t="s">
        <v>1067</v>
      </c>
      <c r="H6" s="330">
        <v>16</v>
      </c>
      <c r="I6" s="331" t="s">
        <v>1068</v>
      </c>
      <c r="J6" s="333">
        <v>0</v>
      </c>
    </row>
    <row r="7" spans="1:10" ht="132">
      <c r="A7" s="331" t="s">
        <v>1074</v>
      </c>
      <c r="B7" s="343" t="s">
        <v>1079</v>
      </c>
      <c r="C7" s="343" t="s">
        <v>1080</v>
      </c>
      <c r="D7" s="330" t="s">
        <v>1071</v>
      </c>
      <c r="E7" s="330" t="s">
        <v>1081</v>
      </c>
      <c r="F7" s="343" t="s">
        <v>1082</v>
      </c>
      <c r="G7" s="330" t="s">
        <v>1067</v>
      </c>
      <c r="H7" s="330">
        <v>24</v>
      </c>
      <c r="I7" s="331" t="s">
        <v>1068</v>
      </c>
      <c r="J7" s="333">
        <v>5500000</v>
      </c>
    </row>
    <row r="8" spans="1:10" ht="189" customHeight="1">
      <c r="A8" s="331" t="s">
        <v>1083</v>
      </c>
      <c r="B8" s="343" t="s">
        <v>1084</v>
      </c>
      <c r="C8" s="343" t="s">
        <v>1085</v>
      </c>
      <c r="D8" s="330" t="s">
        <v>1071</v>
      </c>
      <c r="E8" s="330" t="s">
        <v>1086</v>
      </c>
      <c r="F8" s="343" t="s">
        <v>1087</v>
      </c>
      <c r="G8" s="330" t="s">
        <v>1067</v>
      </c>
      <c r="H8" s="330">
        <v>24</v>
      </c>
      <c r="I8" s="331" t="s">
        <v>1068</v>
      </c>
      <c r="J8" s="333">
        <v>5500000</v>
      </c>
    </row>
    <row r="9" spans="1:10" ht="218.25" customHeight="1">
      <c r="A9" s="331" t="s">
        <v>1088</v>
      </c>
      <c r="B9" s="343" t="s">
        <v>1089</v>
      </c>
      <c r="C9" s="343" t="s">
        <v>1090</v>
      </c>
      <c r="D9" s="330" t="s">
        <v>1091</v>
      </c>
      <c r="E9" s="330" t="s">
        <v>1092</v>
      </c>
      <c r="F9" s="343" t="s">
        <v>1093</v>
      </c>
      <c r="G9" s="330" t="s">
        <v>1067</v>
      </c>
      <c r="H9" s="330">
        <v>24</v>
      </c>
      <c r="I9" s="331" t="s">
        <v>1068</v>
      </c>
      <c r="J9" s="333">
        <v>5500000</v>
      </c>
    </row>
    <row r="10" spans="1:10" ht="251.25" customHeight="1">
      <c r="A10" s="330" t="s">
        <v>437</v>
      </c>
      <c r="B10" s="343" t="s">
        <v>1094</v>
      </c>
      <c r="C10" s="330"/>
      <c r="D10" s="330" t="s">
        <v>1095</v>
      </c>
      <c r="E10" s="330" t="s">
        <v>1096</v>
      </c>
      <c r="F10" s="343" t="s">
        <v>1097</v>
      </c>
      <c r="G10" s="330" t="s">
        <v>1098</v>
      </c>
      <c r="H10" s="330"/>
      <c r="I10" s="331" t="s">
        <v>1099</v>
      </c>
      <c r="J10" s="333"/>
    </row>
    <row r="11" spans="1:10" ht="175.5" customHeight="1">
      <c r="A11" s="330" t="s">
        <v>437</v>
      </c>
      <c r="B11" s="343" t="s">
        <v>1100</v>
      </c>
      <c r="C11" s="343" t="s">
        <v>1101</v>
      </c>
      <c r="D11" s="330" t="s">
        <v>1102</v>
      </c>
      <c r="E11" s="330" t="s">
        <v>1072</v>
      </c>
      <c r="F11" s="343" t="s">
        <v>1103</v>
      </c>
      <c r="G11" s="330" t="s">
        <v>1067</v>
      </c>
      <c r="H11" s="330">
        <v>8</v>
      </c>
      <c r="I11" s="331" t="s">
        <v>1068</v>
      </c>
      <c r="J11" s="333">
        <v>13870000</v>
      </c>
    </row>
    <row r="12" spans="1:10" ht="144.75">
      <c r="A12" s="330" t="s">
        <v>437</v>
      </c>
      <c r="B12" s="343" t="s">
        <v>1104</v>
      </c>
      <c r="C12" s="343"/>
      <c r="D12" s="330" t="s">
        <v>1105</v>
      </c>
      <c r="E12" s="330" t="s">
        <v>1072</v>
      </c>
      <c r="F12" s="58" t="s">
        <v>1106</v>
      </c>
      <c r="G12" s="330" t="s">
        <v>1098</v>
      </c>
      <c r="H12" s="330">
        <v>8</v>
      </c>
      <c r="I12" s="331" t="s">
        <v>1107</v>
      </c>
      <c r="J12" s="333">
        <v>7000000</v>
      </c>
    </row>
    <row r="13" spans="1:10" ht="231.75" customHeight="1">
      <c r="A13" s="330" t="s">
        <v>437</v>
      </c>
      <c r="B13" s="343" t="s">
        <v>1108</v>
      </c>
      <c r="C13" s="343" t="s">
        <v>1109</v>
      </c>
      <c r="D13" s="330" t="s">
        <v>1105</v>
      </c>
      <c r="E13" s="330" t="s">
        <v>1072</v>
      </c>
      <c r="F13" s="343" t="s">
        <v>1110</v>
      </c>
      <c r="G13" s="330" t="s">
        <v>1067</v>
      </c>
      <c r="H13" s="330">
        <v>16</v>
      </c>
      <c r="I13" s="331" t="s">
        <v>1068</v>
      </c>
      <c r="J13" s="333">
        <v>8000000</v>
      </c>
    </row>
    <row r="14" spans="1:10" ht="78.75">
      <c r="A14" s="330" t="s">
        <v>1111</v>
      </c>
      <c r="B14" s="343" t="s">
        <v>1112</v>
      </c>
      <c r="C14" s="345" t="s">
        <v>1113</v>
      </c>
      <c r="D14" s="330" t="s">
        <v>1114</v>
      </c>
      <c r="E14" s="330" t="s">
        <v>1072</v>
      </c>
      <c r="F14" s="343" t="s">
        <v>1115</v>
      </c>
      <c r="G14" s="330" t="s">
        <v>1067</v>
      </c>
      <c r="H14" s="330">
        <v>8</v>
      </c>
      <c r="I14" s="331" t="s">
        <v>1068</v>
      </c>
      <c r="J14" s="333">
        <v>5500000</v>
      </c>
    </row>
    <row r="15" spans="1:10" ht="92.25">
      <c r="A15" s="331" t="s">
        <v>1116</v>
      </c>
      <c r="B15" s="343" t="s">
        <v>1117</v>
      </c>
      <c r="C15" s="343" t="s">
        <v>1118</v>
      </c>
      <c r="D15" s="330" t="s">
        <v>1119</v>
      </c>
      <c r="E15" s="330" t="s">
        <v>1120</v>
      </c>
      <c r="F15" s="343" t="s">
        <v>1121</v>
      </c>
      <c r="G15" s="330" t="s">
        <v>1067</v>
      </c>
      <c r="H15" s="330">
        <v>16</v>
      </c>
      <c r="I15" s="331" t="s">
        <v>1068</v>
      </c>
      <c r="J15" s="333">
        <v>4600000</v>
      </c>
    </row>
    <row r="16" spans="1:10" ht="105">
      <c r="A16" s="331" t="s">
        <v>1116</v>
      </c>
      <c r="B16" s="343" t="s">
        <v>1122</v>
      </c>
      <c r="C16" s="343" t="s">
        <v>1123</v>
      </c>
      <c r="D16" s="330" t="s">
        <v>1124</v>
      </c>
      <c r="E16" s="330" t="s">
        <v>1072</v>
      </c>
      <c r="F16" s="343" t="s">
        <v>1125</v>
      </c>
      <c r="G16" s="330" t="s">
        <v>1067</v>
      </c>
      <c r="H16" s="330">
        <v>8</v>
      </c>
      <c r="I16" s="331" t="s">
        <v>1068</v>
      </c>
      <c r="J16" s="333">
        <v>4430000</v>
      </c>
    </row>
    <row r="17" spans="1:10" ht="158.25">
      <c r="A17" s="331" t="s">
        <v>1126</v>
      </c>
      <c r="B17" s="343" t="s">
        <v>1127</v>
      </c>
      <c r="C17" s="343" t="s">
        <v>1128</v>
      </c>
      <c r="D17" s="330" t="s">
        <v>1071</v>
      </c>
      <c r="E17" s="330" t="s">
        <v>1129</v>
      </c>
      <c r="F17" s="343" t="s">
        <v>1130</v>
      </c>
      <c r="G17" s="330" t="s">
        <v>1067</v>
      </c>
      <c r="H17" s="330">
        <v>24</v>
      </c>
      <c r="I17" s="331" t="s">
        <v>1068</v>
      </c>
      <c r="J17" s="333">
        <v>5500000</v>
      </c>
    </row>
    <row r="18" spans="1:10" ht="14.25">
      <c r="A18" s="524" t="s">
        <v>1050</v>
      </c>
      <c r="B18" s="524"/>
      <c r="C18" s="524"/>
      <c r="D18" s="524"/>
      <c r="E18" s="524"/>
      <c r="F18" s="525"/>
      <c r="G18" s="526">
        <f>SUM(H4:H17)</f>
        <v>192</v>
      </c>
      <c r="H18" s="526"/>
      <c r="I18" s="527">
        <f>SUM(J4:J17)</f>
        <v>80000000</v>
      </c>
      <c r="J18" s="528"/>
    </row>
    <row r="19" spans="1:10" ht="14.25">
      <c r="A19" s="346"/>
      <c r="B19" s="346"/>
      <c r="C19" s="346"/>
      <c r="D19" s="346"/>
      <c r="E19" s="346"/>
      <c r="F19" s="346"/>
      <c r="G19" s="346"/>
      <c r="H19" s="346"/>
      <c r="I19" s="346"/>
      <c r="J19" s="346"/>
    </row>
  </sheetData>
  <sheetProtection/>
  <mergeCells count="5">
    <mergeCell ref="A1:J1"/>
    <mergeCell ref="A2:J2"/>
    <mergeCell ref="A18:F18"/>
    <mergeCell ref="G18:H18"/>
    <mergeCell ref="I18:J18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Personeria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Albeiro Gonzalez Londoño</dc:creator>
  <cp:keywords/>
  <dc:description/>
  <cp:lastModifiedBy>Maria Lucelly Ramirez Castro</cp:lastModifiedBy>
  <cp:lastPrinted>2014-01-30T22:00:26Z</cp:lastPrinted>
  <dcterms:created xsi:type="dcterms:W3CDTF">2014-01-30T19:53:35Z</dcterms:created>
  <dcterms:modified xsi:type="dcterms:W3CDTF">2014-01-31T22:34:07Z</dcterms:modified>
  <cp:category/>
  <cp:version/>
  <cp:contentType/>
  <cp:contentStatus/>
</cp:coreProperties>
</file>