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R:\"/>
    </mc:Choice>
  </mc:AlternateContent>
  <xr:revisionPtr revIDLastSave="0" documentId="13_ncr:1_{0D6683E3-5E2C-4824-ACBA-650FE56A15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AI 2025" sheetId="1" r:id="rId1"/>
  </sheets>
  <definedNames>
    <definedName name="_xlnm._FilterDatabase" localSheetId="0" hidden="1">'POAI 2025'!$A$11:$P$495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6" i="1" l="1"/>
  <c r="F126" i="1"/>
  <c r="E127" i="1"/>
  <c r="F127" i="1" s="1"/>
  <c r="C157" i="1"/>
  <c r="C68" i="1"/>
  <c r="C265" i="1"/>
  <c r="C186" i="1"/>
  <c r="C209" i="1"/>
  <c r="C54" i="1" l="1"/>
  <c r="C166" i="1"/>
  <c r="C37" i="1"/>
  <c r="C26" i="1"/>
  <c r="C31" i="1"/>
  <c r="C30" i="1"/>
  <c r="C24" i="1"/>
  <c r="C33" i="1"/>
  <c r="C25" i="1"/>
  <c r="C132" i="1" l="1"/>
  <c r="C38" i="1"/>
  <c r="C393" i="1" l="1"/>
  <c r="C252" i="1" l="1"/>
  <c r="D483" i="1" l="1"/>
  <c r="F491" i="1"/>
  <c r="C453" i="1"/>
  <c r="C445" i="1"/>
  <c r="C431" i="1"/>
  <c r="C417" i="1"/>
  <c r="C369" i="1"/>
  <c r="C326" i="1"/>
  <c r="C299" i="1"/>
  <c r="C290" i="1"/>
  <c r="C274" i="1"/>
  <c r="C176" i="1" l="1"/>
  <c r="C142" i="1"/>
  <c r="C116" i="1"/>
  <c r="C15" i="1"/>
  <c r="C106" i="1"/>
  <c r="C94" i="1"/>
  <c r="C82" i="1"/>
  <c r="C43" i="1"/>
  <c r="C407" i="1" l="1"/>
  <c r="C472" i="1" l="1"/>
  <c r="C340" i="1" l="1"/>
  <c r="C351" i="1"/>
  <c r="C353" i="1"/>
  <c r="C356" i="1"/>
  <c r="C368" i="1"/>
  <c r="C367" i="1"/>
  <c r="C366" i="1"/>
  <c r="C361" i="1"/>
  <c r="C358" i="1"/>
  <c r="C357" i="1"/>
  <c r="C355" i="1"/>
  <c r="C354" i="1"/>
  <c r="C35" i="1" l="1"/>
  <c r="F405" i="1"/>
  <c r="C427" i="1" l="1"/>
  <c r="C486" i="1" l="1"/>
  <c r="C40" i="1"/>
  <c r="C394" i="1"/>
  <c r="C205" i="1"/>
  <c r="E368" i="1" l="1"/>
  <c r="F368" i="1" s="1"/>
  <c r="E367" i="1"/>
  <c r="F367" i="1" s="1"/>
  <c r="E366" i="1"/>
  <c r="F366" i="1" s="1"/>
  <c r="E365" i="1"/>
  <c r="F365" i="1" s="1"/>
  <c r="E364" i="1"/>
  <c r="F364" i="1" s="1"/>
  <c r="E363" i="1"/>
  <c r="F363" i="1" s="1"/>
  <c r="E362" i="1"/>
  <c r="F362" i="1" s="1"/>
  <c r="E361" i="1"/>
  <c r="F361" i="1" s="1"/>
  <c r="E360" i="1"/>
  <c r="F360" i="1" s="1"/>
  <c r="E359" i="1"/>
  <c r="F359" i="1" s="1"/>
  <c r="E358" i="1"/>
  <c r="F358" i="1" s="1"/>
  <c r="B344" i="1"/>
  <c r="C298" i="1"/>
  <c r="E222" i="1"/>
  <c r="F222" i="1" s="1"/>
  <c r="C133" i="1" l="1"/>
  <c r="C44" i="1"/>
  <c r="C16" i="1"/>
  <c r="E327" i="1" l="1"/>
  <c r="F327" i="1" s="1"/>
  <c r="C204" i="1"/>
  <c r="E204" i="1" s="1"/>
  <c r="F204" i="1" s="1"/>
  <c r="C328" i="1"/>
  <c r="E166" i="1"/>
  <c r="E132" i="1"/>
  <c r="F132" i="1" s="1"/>
  <c r="E382" i="1"/>
  <c r="F382" i="1" s="1"/>
  <c r="E417" i="1"/>
  <c r="F417" i="1" s="1"/>
  <c r="E427" i="1"/>
  <c r="F427" i="1" s="1"/>
  <c r="C430" i="1"/>
  <c r="E430" i="1" s="1"/>
  <c r="F430" i="1" s="1"/>
  <c r="C400" i="1"/>
  <c r="E400" i="1" s="1"/>
  <c r="F400" i="1" s="1"/>
  <c r="C388" i="1"/>
  <c r="F483" i="1"/>
  <c r="C389" i="1"/>
  <c r="C266" i="1"/>
  <c r="E264" i="1"/>
  <c r="F264" i="1" s="1"/>
  <c r="C253" i="1"/>
  <c r="E233" i="1"/>
  <c r="F233" i="1" s="1"/>
  <c r="E232" i="1"/>
  <c r="F232" i="1" s="1"/>
  <c r="E231" i="1"/>
  <c r="F231" i="1" s="1"/>
  <c r="E236" i="1"/>
  <c r="F236" i="1" s="1"/>
  <c r="E228" i="1"/>
  <c r="F228" i="1" s="1"/>
  <c r="E227" i="1"/>
  <c r="F227" i="1" s="1"/>
  <c r="E226" i="1"/>
  <c r="F226" i="1" s="1"/>
  <c r="E156" i="1"/>
  <c r="F156" i="1" s="1"/>
  <c r="E155" i="1"/>
  <c r="F155" i="1" s="1"/>
  <c r="E154" i="1"/>
  <c r="F154" i="1" s="1"/>
  <c r="E153" i="1"/>
  <c r="F153" i="1" s="1"/>
  <c r="E152" i="1"/>
  <c r="F152" i="1" s="1"/>
  <c r="E151" i="1"/>
  <c r="F151" i="1" s="1"/>
  <c r="E150" i="1"/>
  <c r="F150" i="1" s="1"/>
  <c r="B489" i="1"/>
  <c r="E325" i="1"/>
  <c r="F325" i="1" s="1"/>
  <c r="E324" i="1"/>
  <c r="F324" i="1" s="1"/>
  <c r="E323" i="1"/>
  <c r="F323" i="1" s="1"/>
  <c r="E322" i="1"/>
  <c r="F322" i="1" s="1"/>
  <c r="E321" i="1"/>
  <c r="F321" i="1" s="1"/>
  <c r="E320" i="1"/>
  <c r="F320" i="1" s="1"/>
  <c r="E319" i="1"/>
  <c r="F319" i="1" s="1"/>
  <c r="E318" i="1"/>
  <c r="F318" i="1" s="1"/>
  <c r="E317" i="1"/>
  <c r="F317" i="1" s="1"/>
  <c r="E311" i="1"/>
  <c r="F311" i="1" s="1"/>
  <c r="E310" i="1"/>
  <c r="F310" i="1" s="1"/>
  <c r="E309" i="1"/>
  <c r="F309" i="1" s="1"/>
  <c r="E308" i="1"/>
  <c r="F308" i="1" s="1"/>
  <c r="E307" i="1"/>
  <c r="F307" i="1" s="1"/>
  <c r="E344" i="1"/>
  <c r="F344" i="1" s="1"/>
  <c r="E357" i="1"/>
  <c r="F357" i="1" s="1"/>
  <c r="E356" i="1"/>
  <c r="F356" i="1" s="1"/>
  <c r="E355" i="1"/>
  <c r="F355" i="1" s="1"/>
  <c r="E354" i="1"/>
  <c r="F354" i="1" s="1"/>
  <c r="E343" i="1"/>
  <c r="F343" i="1" s="1"/>
  <c r="E353" i="1"/>
  <c r="F353" i="1" s="1"/>
  <c r="E352" i="1"/>
  <c r="F352" i="1" s="1"/>
  <c r="E351" i="1"/>
  <c r="F351" i="1" s="1"/>
  <c r="E342" i="1"/>
  <c r="F342" i="1" s="1"/>
  <c r="E350" i="1"/>
  <c r="F350" i="1" s="1"/>
  <c r="E349" i="1"/>
  <c r="F349" i="1" s="1"/>
  <c r="E341" i="1"/>
  <c r="F341" i="1" s="1"/>
  <c r="E340" i="1"/>
  <c r="F340" i="1" s="1"/>
  <c r="E339" i="1"/>
  <c r="F339" i="1" s="1"/>
  <c r="E338" i="1"/>
  <c r="F338" i="1" s="1"/>
  <c r="E337" i="1"/>
  <c r="F337" i="1" s="1"/>
  <c r="E336" i="1"/>
  <c r="F336" i="1" s="1"/>
  <c r="E335" i="1"/>
  <c r="F335" i="1" s="1"/>
  <c r="E381" i="1"/>
  <c r="F381" i="1" s="1"/>
  <c r="E380" i="1"/>
  <c r="F380" i="1" s="1"/>
  <c r="E379" i="1"/>
  <c r="F379" i="1" s="1"/>
  <c r="E378" i="1"/>
  <c r="F378" i="1" s="1"/>
  <c r="E377" i="1"/>
  <c r="F377" i="1" s="1"/>
  <c r="E376" i="1"/>
  <c r="F376" i="1" s="1"/>
  <c r="E375" i="1"/>
  <c r="F375" i="1" s="1"/>
  <c r="E404" i="1"/>
  <c r="F404" i="1" s="1"/>
  <c r="E403" i="1"/>
  <c r="F403" i="1" s="1"/>
  <c r="E402" i="1"/>
  <c r="F402" i="1" s="1"/>
  <c r="E401" i="1"/>
  <c r="F401" i="1" s="1"/>
  <c r="E399" i="1"/>
  <c r="F399" i="1" s="1"/>
  <c r="E398" i="1"/>
  <c r="F398" i="1" s="1"/>
  <c r="E397" i="1"/>
  <c r="F397" i="1" s="1"/>
  <c r="E396" i="1"/>
  <c r="F396" i="1" s="1"/>
  <c r="E395" i="1"/>
  <c r="F395" i="1" s="1"/>
  <c r="E394" i="1"/>
  <c r="F394" i="1" s="1"/>
  <c r="E393" i="1"/>
  <c r="F393" i="1" s="1"/>
  <c r="E392" i="1"/>
  <c r="F392" i="1" s="1"/>
  <c r="E391" i="1"/>
  <c r="F391" i="1" s="1"/>
  <c r="E390" i="1"/>
  <c r="F390" i="1" s="1"/>
  <c r="E407" i="1"/>
  <c r="F407" i="1" s="1"/>
  <c r="E406" i="1"/>
  <c r="F406" i="1" s="1"/>
  <c r="E429" i="1"/>
  <c r="F429" i="1" s="1"/>
  <c r="E428" i="1"/>
  <c r="F428" i="1" s="1"/>
  <c r="E426" i="1"/>
  <c r="F426" i="1" s="1"/>
  <c r="E425" i="1"/>
  <c r="F425" i="1" s="1"/>
  <c r="C446" i="1"/>
  <c r="E445" i="1"/>
  <c r="F445" i="1" s="1"/>
  <c r="E444" i="1"/>
  <c r="F444" i="1" s="1"/>
  <c r="E443" i="1"/>
  <c r="F443" i="1" s="1"/>
  <c r="E442" i="1"/>
  <c r="F442" i="1" s="1"/>
  <c r="E441" i="1"/>
  <c r="F441" i="1" s="1"/>
  <c r="E440" i="1"/>
  <c r="F440" i="1" s="1"/>
  <c r="E439" i="1"/>
  <c r="F439" i="1" s="1"/>
  <c r="E453" i="1"/>
  <c r="F453" i="1" s="1"/>
  <c r="E461" i="1"/>
  <c r="F461" i="1" s="1"/>
  <c r="E472" i="1"/>
  <c r="F472" i="1" s="1"/>
  <c r="E471" i="1"/>
  <c r="F471" i="1" s="1"/>
  <c r="E470" i="1"/>
  <c r="F470" i="1" s="1"/>
  <c r="E469" i="1"/>
  <c r="F469" i="1" s="1"/>
  <c r="E416" i="1"/>
  <c r="F416" i="1" s="1"/>
  <c r="E415" i="1"/>
  <c r="F415" i="1" s="1"/>
  <c r="E298" i="1"/>
  <c r="F298" i="1" s="1"/>
  <c r="E289" i="1"/>
  <c r="F289" i="1" s="1"/>
  <c r="C291" i="1"/>
  <c r="E290" i="1"/>
  <c r="F290" i="1" s="1"/>
  <c r="E273" i="1"/>
  <c r="F273" i="1" s="1"/>
  <c r="E261" i="1"/>
  <c r="F261" i="1" s="1"/>
  <c r="E260" i="1"/>
  <c r="F260" i="1" s="1"/>
  <c r="E220" i="1"/>
  <c r="F220" i="1" s="1"/>
  <c r="E219" i="1"/>
  <c r="F219" i="1" s="1"/>
  <c r="E246" i="1"/>
  <c r="F246" i="1" s="1"/>
  <c r="E247" i="1"/>
  <c r="F247" i="1" s="1"/>
  <c r="E248" i="1"/>
  <c r="F248" i="1" s="1"/>
  <c r="E249" i="1"/>
  <c r="F249" i="1" s="1"/>
  <c r="E250" i="1"/>
  <c r="F250" i="1" s="1"/>
  <c r="E251" i="1"/>
  <c r="F251" i="1" s="1"/>
  <c r="E243" i="1"/>
  <c r="F243" i="1" s="1"/>
  <c r="E242" i="1"/>
  <c r="F242" i="1" s="1"/>
  <c r="E241" i="1"/>
  <c r="F241" i="1" s="1"/>
  <c r="E240" i="1"/>
  <c r="F240" i="1" s="1"/>
  <c r="E239" i="1"/>
  <c r="F239" i="1" s="1"/>
  <c r="E223" i="1"/>
  <c r="F223" i="1" s="1"/>
  <c r="E221" i="1"/>
  <c r="F221" i="1" s="1"/>
  <c r="E218" i="1"/>
  <c r="F218" i="1" s="1"/>
  <c r="E217" i="1"/>
  <c r="F217" i="1" s="1"/>
  <c r="C177" i="1"/>
  <c r="C117" i="1"/>
  <c r="E208" i="1"/>
  <c r="F208" i="1" s="1"/>
  <c r="E207" i="1"/>
  <c r="F207" i="1" s="1"/>
  <c r="E206" i="1"/>
  <c r="F206" i="1" s="1"/>
  <c r="E205" i="1"/>
  <c r="F205" i="1" s="1"/>
  <c r="E203" i="1"/>
  <c r="F203" i="1" s="1"/>
  <c r="E202" i="1"/>
  <c r="F202" i="1" s="1"/>
  <c r="E201" i="1"/>
  <c r="F201" i="1" s="1"/>
  <c r="E200" i="1"/>
  <c r="F200" i="1" s="1"/>
  <c r="E197" i="1"/>
  <c r="F197" i="1" s="1"/>
  <c r="E196" i="1"/>
  <c r="F196" i="1" s="1"/>
  <c r="E195" i="1"/>
  <c r="E149" i="1"/>
  <c r="F149" i="1" s="1"/>
  <c r="E185" i="1"/>
  <c r="F185" i="1" s="1"/>
  <c r="E184" i="1"/>
  <c r="F184" i="1" s="1"/>
  <c r="E183" i="1"/>
  <c r="F183" i="1" s="1"/>
  <c r="E175" i="1"/>
  <c r="F175" i="1" s="1"/>
  <c r="E174" i="1"/>
  <c r="F174" i="1" s="1"/>
  <c r="E173" i="1"/>
  <c r="E165" i="1"/>
  <c r="F165" i="1" s="1"/>
  <c r="E164" i="1"/>
  <c r="F164" i="1" s="1"/>
  <c r="E141" i="1"/>
  <c r="F141" i="1" s="1"/>
  <c r="E140" i="1"/>
  <c r="F140" i="1" s="1"/>
  <c r="E139" i="1"/>
  <c r="F139" i="1" s="1"/>
  <c r="E131" i="1"/>
  <c r="F131" i="1" s="1"/>
  <c r="E130" i="1"/>
  <c r="F130" i="1" s="1"/>
  <c r="E123" i="1"/>
  <c r="F123" i="1" s="1"/>
  <c r="E115" i="1"/>
  <c r="F115" i="1" s="1"/>
  <c r="E114" i="1"/>
  <c r="F114" i="1" s="1"/>
  <c r="E113" i="1"/>
  <c r="F113" i="1" s="1"/>
  <c r="E105" i="1"/>
  <c r="F105" i="1" s="1"/>
  <c r="E104" i="1"/>
  <c r="F104" i="1" s="1"/>
  <c r="E103" i="1"/>
  <c r="F103" i="1" s="1"/>
  <c r="E102" i="1"/>
  <c r="F102" i="1" s="1"/>
  <c r="E101" i="1"/>
  <c r="F101" i="1" s="1"/>
  <c r="E93" i="1"/>
  <c r="F93" i="1" s="1"/>
  <c r="E92" i="1"/>
  <c r="F92" i="1" s="1"/>
  <c r="E91" i="1"/>
  <c r="F91" i="1" s="1"/>
  <c r="E90" i="1"/>
  <c r="E89" i="1"/>
  <c r="F89" i="1" s="1"/>
  <c r="E81" i="1"/>
  <c r="F81" i="1" s="1"/>
  <c r="E80" i="1"/>
  <c r="F80" i="1" s="1"/>
  <c r="E79" i="1"/>
  <c r="F79" i="1" s="1"/>
  <c r="E78" i="1"/>
  <c r="F78" i="1" s="1"/>
  <c r="E77" i="1"/>
  <c r="F77" i="1" s="1"/>
  <c r="E76" i="1"/>
  <c r="F76" i="1" s="1"/>
  <c r="E75" i="1"/>
  <c r="F75" i="1" s="1"/>
  <c r="E67" i="1"/>
  <c r="F67" i="1" s="1"/>
  <c r="E66" i="1"/>
  <c r="F66" i="1" s="1"/>
  <c r="E65" i="1"/>
  <c r="F65" i="1" s="1"/>
  <c r="E64" i="1"/>
  <c r="F64" i="1" s="1"/>
  <c r="E63" i="1"/>
  <c r="F63" i="1" s="1"/>
  <c r="E62" i="1"/>
  <c r="F62" i="1" s="1"/>
  <c r="E61" i="1"/>
  <c r="F61" i="1" s="1"/>
  <c r="E53" i="1"/>
  <c r="F53" i="1" s="1"/>
  <c r="E52" i="1"/>
  <c r="F52" i="1" s="1"/>
  <c r="E51" i="1"/>
  <c r="F51" i="1" s="1"/>
  <c r="E41" i="1"/>
  <c r="F41" i="1" s="1"/>
  <c r="E40" i="1"/>
  <c r="F40" i="1" s="1"/>
  <c r="E38" i="1"/>
  <c r="F38" i="1" s="1"/>
  <c r="E37" i="1"/>
  <c r="F37" i="1" s="1"/>
  <c r="E36" i="1"/>
  <c r="F36" i="1" s="1"/>
  <c r="E35" i="1"/>
  <c r="F35" i="1" s="1"/>
  <c r="E34" i="1"/>
  <c r="F34" i="1" s="1"/>
  <c r="E33" i="1"/>
  <c r="F33" i="1" s="1"/>
  <c r="E32" i="1"/>
  <c r="F32" i="1" s="1"/>
  <c r="E31" i="1"/>
  <c r="F31" i="1" s="1"/>
  <c r="E30" i="1"/>
  <c r="F30" i="1" s="1"/>
  <c r="E29" i="1"/>
  <c r="F29" i="1" s="1"/>
  <c r="E27" i="1"/>
  <c r="F27" i="1" s="1"/>
  <c r="E26" i="1"/>
  <c r="F26" i="1" s="1"/>
  <c r="E25" i="1"/>
  <c r="F25" i="1" s="1"/>
  <c r="E24" i="1"/>
  <c r="F24" i="1" s="1"/>
  <c r="E14" i="1"/>
  <c r="F14" i="1" s="1"/>
  <c r="E13" i="1"/>
  <c r="F13" i="1" s="1"/>
  <c r="E12" i="1"/>
  <c r="F12" i="1" s="1"/>
  <c r="C107" i="1"/>
  <c r="D480" i="1"/>
  <c r="C480" i="1"/>
  <c r="C55" i="1"/>
  <c r="C83" i="1"/>
  <c r="E431" i="1"/>
  <c r="F431" i="1" s="1"/>
  <c r="C473" i="1"/>
  <c r="C462" i="1"/>
  <c r="C454" i="1"/>
  <c r="C432" i="1"/>
  <c r="C418" i="1"/>
  <c r="C187" i="1"/>
  <c r="C158" i="1"/>
  <c r="C143" i="1"/>
  <c r="C95" i="1"/>
  <c r="C69" i="1"/>
  <c r="F3" i="1"/>
  <c r="F5" i="1" s="1"/>
  <c r="C482" i="1" s="1"/>
  <c r="E176" i="1"/>
  <c r="F176" i="1" s="1"/>
  <c r="E54" i="1"/>
  <c r="F54" i="1" s="1"/>
  <c r="E68" i="1"/>
  <c r="F68" i="1" s="1"/>
  <c r="E94" i="1"/>
  <c r="F94" i="1" s="1"/>
  <c r="E106" i="1"/>
  <c r="E116" i="1"/>
  <c r="F116" i="1" s="1"/>
  <c r="E142" i="1"/>
  <c r="F142" i="1" s="1"/>
  <c r="E157" i="1"/>
  <c r="F157" i="1" s="1"/>
  <c r="E186" i="1"/>
  <c r="F186" i="1" s="1"/>
  <c r="E209" i="1"/>
  <c r="F209" i="1" s="1"/>
  <c r="E252" i="1"/>
  <c r="F252" i="1" s="1"/>
  <c r="E369" i="1"/>
  <c r="F369" i="1" s="1"/>
  <c r="E15" i="1"/>
  <c r="F15" i="1" s="1"/>
  <c r="C167" i="1"/>
  <c r="E43" i="1"/>
  <c r="F43" i="1" s="1"/>
  <c r="E265" i="1"/>
  <c r="F265" i="1" s="1"/>
  <c r="C275" i="1"/>
  <c r="E274" i="1"/>
  <c r="C300" i="1"/>
  <c r="E299" i="1"/>
  <c r="F299" i="1" s="1"/>
  <c r="C210" i="1" l="1"/>
  <c r="E326" i="1"/>
  <c r="F326" i="1" s="1"/>
  <c r="E480" i="1"/>
  <c r="F480" i="1" s="1"/>
  <c r="E388" i="1"/>
  <c r="F388" i="1" s="1"/>
  <c r="C408" i="1"/>
  <c r="E389" i="1"/>
  <c r="F389" i="1" s="1"/>
  <c r="E473" i="1"/>
  <c r="F473" i="1" s="1"/>
  <c r="E275" i="1"/>
  <c r="F275" i="1" s="1"/>
  <c r="E300" i="1"/>
  <c r="F300" i="1" s="1"/>
  <c r="E462" i="1"/>
  <c r="F462" i="1" s="1"/>
  <c r="F274" i="1"/>
  <c r="E55" i="1"/>
  <c r="F55" i="1" s="1"/>
  <c r="E177" i="1"/>
  <c r="F177" i="1" s="1"/>
  <c r="F173" i="1"/>
  <c r="E107" i="1"/>
  <c r="F107" i="1" s="1"/>
  <c r="E210" i="1"/>
  <c r="E95" i="1"/>
  <c r="F95" i="1" s="1"/>
  <c r="E117" i="1"/>
  <c r="F117" i="1" s="1"/>
  <c r="E446" i="1"/>
  <c r="F446" i="1" s="1"/>
  <c r="C188" i="1"/>
  <c r="E69" i="1"/>
  <c r="F69" i="1" s="1"/>
  <c r="E291" i="1"/>
  <c r="F291" i="1" s="1"/>
  <c r="F195" i="1"/>
  <c r="E266" i="1"/>
  <c r="F266" i="1" s="1"/>
  <c r="F166" i="1"/>
  <c r="E167" i="1"/>
  <c r="F167" i="1" s="1"/>
  <c r="E143" i="1"/>
  <c r="F143" i="1" s="1"/>
  <c r="E133" i="1"/>
  <c r="F133" i="1" s="1"/>
  <c r="E253" i="1"/>
  <c r="F253" i="1" s="1"/>
  <c r="F106" i="1"/>
  <c r="F90" i="1"/>
  <c r="E187" i="1"/>
  <c r="F187" i="1" s="1"/>
  <c r="E418" i="1"/>
  <c r="F418" i="1" s="1"/>
  <c r="E158" i="1"/>
  <c r="F158" i="1" s="1"/>
  <c r="E44" i="1"/>
  <c r="F44" i="1" s="1"/>
  <c r="E16" i="1"/>
  <c r="F16" i="1" s="1"/>
  <c r="E82" i="1"/>
  <c r="E454" i="1"/>
  <c r="F454" i="1" s="1"/>
  <c r="E432" i="1"/>
  <c r="E328" i="1" l="1"/>
  <c r="F328" i="1" s="1"/>
  <c r="F210" i="1"/>
  <c r="D481" i="1"/>
  <c r="C481" i="1"/>
  <c r="E408" i="1"/>
  <c r="F408" i="1" s="1"/>
  <c r="E83" i="1"/>
  <c r="F82" i="1"/>
  <c r="F432" i="1"/>
  <c r="D488" i="1" l="1"/>
  <c r="C488" i="1"/>
  <c r="F83" i="1"/>
  <c r="E188" i="1"/>
  <c r="D489" i="1" l="1"/>
  <c r="F488" i="1" s="1"/>
  <c r="F490" i="1" s="1"/>
  <c r="F188" i="1"/>
  <c r="E481" i="1"/>
  <c r="F481" i="1" s="1"/>
</calcChain>
</file>

<file path=xl/sharedStrings.xml><?xml version="1.0" encoding="utf-8"?>
<sst xmlns="http://schemas.openxmlformats.org/spreadsheetml/2006/main" count="1775" uniqueCount="401">
  <si>
    <t>PROGRAMA</t>
  </si>
  <si>
    <t>ÁREA</t>
  </si>
  <si>
    <t>ACTIVIDAD</t>
  </si>
  <si>
    <t>META DE LA ACTIVIDAD</t>
  </si>
  <si>
    <t>%  POR EJECUTAR</t>
  </si>
  <si>
    <t>CONTRATISTA</t>
  </si>
  <si>
    <t>OBSERVACIONES</t>
  </si>
  <si>
    <t>TOTALES  CONCILIACIONES</t>
  </si>
  <si>
    <t>TOTALES MEDIO AMBIENTE Y HABITAT</t>
  </si>
  <si>
    <t>TOTALES TURISMO</t>
  </si>
  <si>
    <t>Software Apoyo</t>
  </si>
  <si>
    <t>MANTENIMIENTOS Y SERVICIOS</t>
  </si>
  <si>
    <t xml:space="preserve">TOTAL POAI </t>
  </si>
  <si>
    <t>Estructuración de equipo de trabajo</t>
  </si>
  <si>
    <t>POSPRE</t>
  </si>
  <si>
    <t>Hardware</t>
  </si>
  <si>
    <t xml:space="preserve"> </t>
  </si>
  <si>
    <t xml:space="preserve">                                                                                                                     </t>
  </si>
  <si>
    <t>Sistema de Seguridad y Privacidad de la Información (SGSI)</t>
  </si>
  <si>
    <t>SALDO</t>
  </si>
  <si>
    <t>Total Disponible Otras Inversiones (Contratistas)</t>
  </si>
  <si>
    <t>Otros Gasto de Funcionamiento</t>
  </si>
  <si>
    <r>
      <rPr>
        <b/>
        <sz val="14"/>
        <rFont val="Arial"/>
        <family val="2"/>
      </rPr>
      <t xml:space="preserve"> -</t>
    </r>
    <r>
      <rPr>
        <sz val="8"/>
        <rFont val="Arial"/>
        <family val="2"/>
      </rPr>
      <t xml:space="preserve"> Cesantias Parciales</t>
    </r>
  </si>
  <si>
    <r>
      <t xml:space="preserve"> </t>
    </r>
    <r>
      <rPr>
        <b/>
        <sz val="14"/>
        <rFont val="Arial"/>
        <family val="2"/>
      </rPr>
      <t>-</t>
    </r>
    <r>
      <rPr>
        <sz val="8"/>
        <rFont val="Arial"/>
        <family val="2"/>
      </rPr>
      <t xml:space="preserve"> Gastos Asociados a la Nomina</t>
    </r>
  </si>
  <si>
    <r>
      <t xml:space="preserve"> </t>
    </r>
    <r>
      <rPr>
        <b/>
        <sz val="14"/>
        <rFont val="Arial"/>
        <family val="2"/>
      </rPr>
      <t>-</t>
    </r>
    <r>
      <rPr>
        <sz val="8"/>
        <rFont val="Arial"/>
        <family val="2"/>
      </rPr>
      <t xml:space="preserve"> Servicios de Distribucion de Electricidad</t>
    </r>
  </si>
  <si>
    <t xml:space="preserve">TOTALES PARTICIPACIÓN CIUDADANA </t>
  </si>
  <si>
    <t>1. PLANIFICACION INSTITUCIONAL</t>
  </si>
  <si>
    <t>2. INNOVACION Y CONOCIMIENTO</t>
  </si>
  <si>
    <t>3. INVESTIGACION EN DH Y OBSERVATORIOS</t>
  </si>
  <si>
    <t>4. COMUNICACIÓN ESTRATEGICA</t>
  </si>
  <si>
    <t>5. PROTECCION DEL INTERES PUBLICO (UPIP)</t>
  </si>
  <si>
    <t>6. CONCILIACIONES</t>
  </si>
  <si>
    <t>7. VIGILANCIA ADMINISTRATIVA E INSTRUCCIÓN DISCIPLINARIA</t>
  </si>
  <si>
    <t>9. ATENCIÓN AL PÚBLICO</t>
  </si>
  <si>
    <t>10. PENAL, FAMILIA Y CONVIVENCIA</t>
  </si>
  <si>
    <t>11. UNIDAD PERMANENTE DE LOS DH (UPDH)</t>
  </si>
  <si>
    <t>13. GESTION JURIDICA (ASESOR DEL DESPACHO )</t>
  </si>
  <si>
    <t>18. EVALUACION INDEPENDIENTE</t>
  </si>
  <si>
    <t>Presupuesto Inicial Año 2025</t>
  </si>
  <si>
    <t xml:space="preserve">Adicion </t>
  </si>
  <si>
    <t>Presupuesto Total año 2025</t>
  </si>
  <si>
    <t>PRESUPUESTO AÑO 2025</t>
  </si>
  <si>
    <r>
      <t xml:space="preserve"> </t>
    </r>
    <r>
      <rPr>
        <b/>
        <sz val="14"/>
        <rFont val="Arial"/>
        <family val="2"/>
      </rPr>
      <t>-</t>
    </r>
    <r>
      <rPr>
        <sz val="8"/>
        <rFont val="Arial"/>
        <family val="2"/>
      </rPr>
      <t xml:space="preserve"> Plan de Accion 2025</t>
    </r>
  </si>
  <si>
    <t>Disponible para Ejecucion de
Enero a Diciembre 2025</t>
  </si>
  <si>
    <t>14. GESTION DOCUMENTAL</t>
  </si>
  <si>
    <t>15. GESTION FINANCIERA</t>
  </si>
  <si>
    <t>16. GESTION CONTRACTUAL</t>
  </si>
  <si>
    <t>TOTAL GESTION CONTRACTUAL</t>
  </si>
  <si>
    <t>TOTALES DERECHO FUNDAMENTAL EN SALUD</t>
  </si>
  <si>
    <t>TOTALES SISTEMA PENAL, PENITENCIARIO Y CARCELARIO</t>
  </si>
  <si>
    <t>TOTALES MUJERES Y DIVERSIDAD DE GENERO</t>
  </si>
  <si>
    <t>TOTALES INVESTIGACIONES EN DH</t>
  </si>
  <si>
    <t>TOTALES FAMILIA</t>
  </si>
  <si>
    <t>TOTALES CENTRO DE PENSAMIENTO</t>
  </si>
  <si>
    <t>TOTALES SERES SINTIENTES</t>
  </si>
  <si>
    <t>TOTALES ETNIAS Y MIGRANTES</t>
  </si>
  <si>
    <t>TOTALES LIBERTADES RELIGIOSAS</t>
  </si>
  <si>
    <t>Estructuración de equipo de trabajo (Conductores)</t>
  </si>
  <si>
    <t>Mejorar la Eficiencia y Transparencia en la Gestión Pública</t>
  </si>
  <si>
    <t>Eficiencia Interna y Mejora Continua</t>
  </si>
  <si>
    <t>Aseguramiento de la calidad</t>
  </si>
  <si>
    <t>TEMATICA ESTRATEGICA</t>
  </si>
  <si>
    <t>PROYECTO</t>
  </si>
  <si>
    <t xml:space="preserve">Estructuración de equipo de trabajo </t>
  </si>
  <si>
    <t>Recertificación de SGC ISO 90001:2015 e ISO 5906</t>
  </si>
  <si>
    <t>Toma de conciencia</t>
  </si>
  <si>
    <t>Sensibilización en planificación estrategica y formulación de proyectos</t>
  </si>
  <si>
    <t>Planeacion</t>
  </si>
  <si>
    <t>Implementar un Modelo Innovador, Desconcentrado y Eficiente de Atención</t>
  </si>
  <si>
    <t xml:space="preserve">Transformación Digital para la Personería </t>
  </si>
  <si>
    <t>Ecosistema de Gestión Informática Modernizado</t>
  </si>
  <si>
    <t>Informatica</t>
  </si>
  <si>
    <t>Renovación Endpoint Detection and Response (EDR)</t>
  </si>
  <si>
    <t>Renovación COTERM END DATE 2024-12-30 EQUIPOS DE SEGURIDAD PERIMETRAL. Fortigate – Fortiweb, por un (1) año</t>
  </si>
  <si>
    <t>Renovar Licenciamiento de sistema de Backus Veritas Backus Exc</t>
  </si>
  <si>
    <t>Renovar Validación de organización (OV) por un año autentication segura de dominio personeriamedellin.gov.co</t>
  </si>
  <si>
    <t>Renovación Licencia de Adobe Illustrator CC por un año para Mac: VIP Gobierno Illustrator CC for teams ALL Licencia Nueva CCT Múltiple Plataformas Multi Latín American Languages 12 Meses 1 Usuario Nivel 1 1 - 9</t>
  </si>
  <si>
    <t>Renovar licenciamiento de Acrobat Pro DC</t>
  </si>
  <si>
    <t>Adobe Premiere Pro</t>
  </si>
  <si>
    <t>Renovar licenciamiento de Photoshop</t>
  </si>
  <si>
    <t>Renovar servicios de servidores en nube Azure (Todo el Año) e integracion AD fisico y renovacion de licencias de server</t>
  </si>
  <si>
    <t>Renovar PowerBI</t>
  </si>
  <si>
    <t>Office 365 incluido Exchange</t>
  </si>
  <si>
    <t>Licenciamiento de Exchange Plan 1</t>
  </si>
  <si>
    <t>Renovar licenciamiento de TeamViewer Para equipos a la ultima versión que permita la realización de tres (3) sesiones simultaneas soporte remoto. Traer integrado gestión de activos de TeamViewer</t>
  </si>
  <si>
    <t>Mantemiento de sistemas de información misionales, Inteligencia Artificial y otros</t>
  </si>
  <si>
    <t>Adquisición de hardware</t>
  </si>
  <si>
    <t>Mantenimiento de dispositivos perfiféricos</t>
  </si>
  <si>
    <t>Fortalecer la Protección y Promoción de los Derechos Humanos y Ambientales</t>
  </si>
  <si>
    <t>Derechos Humanos y Ambientales</t>
  </si>
  <si>
    <t>Protección del hábitat, para un medio ambiente sano</t>
  </si>
  <si>
    <t>Observatorio de Medio Ambiente y Habitat</t>
  </si>
  <si>
    <t>Panel: Relacionado con el derecho al ambiente sano.</t>
  </si>
  <si>
    <t>Participación/Acompañamiento en eventos de sembratón: "Promoviendo el cuidado y la conservación del medio ambiente".</t>
  </si>
  <si>
    <t>Jornadas de sensibilización: "Aumentando la consciencia pública ambiental y la promoción de prácticas sostenibles".</t>
  </si>
  <si>
    <t>Personería en tu territorio</t>
  </si>
  <si>
    <t>Construcción de una sociedad participativa y democrática</t>
  </si>
  <si>
    <t>Observatorio de Participacion Ciudadana</t>
  </si>
  <si>
    <t xml:space="preserve">Red de monitoreo desde los territorios locales </t>
  </si>
  <si>
    <t xml:space="preserve">Encuentros comunitarios para seguimiento y aportar a los Planes de Desarrollo que aporten al cumplimiento de los de DDHH y ODS. </t>
  </si>
  <si>
    <t>Semilleros Nuevos liderazgos</t>
  </si>
  <si>
    <t xml:space="preserve">Investigaciones </t>
  </si>
  <si>
    <t xml:space="preserve">Conversatorio </t>
  </si>
  <si>
    <t xml:space="preserve">Encuentro de experiencias de participacion </t>
  </si>
  <si>
    <t>Sensibilización a los colabores del Observatorio</t>
  </si>
  <si>
    <t>Protección y acceso equitativo al Sistema de Salud</t>
  </si>
  <si>
    <t xml:space="preserve">Observatorio de Derecho fundamental a la Salud </t>
  </si>
  <si>
    <t>Gestión del Conocimiento en salud (Foros, formaciones, sensibilizaciones, cátedras, diplomados, seminarios, cursos relacionadas con el SGSSS)</t>
  </si>
  <si>
    <t>Brigadas en Salud y mesas de trabajo en atención a la población privada de la libertad</t>
  </si>
  <si>
    <t>Mesas de trabajo con EPS, IPS, Rama Judicial, agencias del ministerio público, y actores Inspección, Vigilancia y Control del SGSSS.</t>
  </si>
  <si>
    <t>Acompañamiento y apoyo a reuniones de la Red de Apoyo Interinstitucional en Salud -RAIS-</t>
  </si>
  <si>
    <t>Visibilización del Observatorio del Derecho Fundamental a la Salud ,por medio de publicaciones, acompañamiento a métodos de investigación del sistema general de seguridad social en salud</t>
  </si>
  <si>
    <t>Acompañamiento a las Veedurías en Salud y COPACOS</t>
  </si>
  <si>
    <t>Sensibilización a la comunidad en derechos y deberes en salud</t>
  </si>
  <si>
    <t>Vigilancia y acompañamiento de la actividad turística en el Distrito</t>
  </si>
  <si>
    <t xml:space="preserve">Observatorio Personería del Turismo </t>
  </si>
  <si>
    <t>Seguimiento a la normatividad asociada a la Implementación de la política pública de turismo en el Distrito de Medellín y recomendaciones en torno a enfoque de protección de DDHH.</t>
  </si>
  <si>
    <t>Encuentros de sensibilización para buenas prácticas y protección de DDHH en torno al turismo en la ciudad con actores turísticos.</t>
  </si>
  <si>
    <t>Promover las buenas prácticas del turismo a partir de la visibilización de problemáticas y difusión de las rutas de atención cuando se presentan vulneraciones a los diferentes actores.</t>
  </si>
  <si>
    <t>Desarrollar herramientas que permitan recolectar y dar a conocer información acerca de las problemáticas asociadas a la vulneración de Derechos Humanos en la actividad turística.</t>
  </si>
  <si>
    <t>Articular todos los actores en torno a la actividad del turismo en el Distrito a partir de la participación en mesas, comités, consejos, gremios, entre otros.</t>
  </si>
  <si>
    <t>Vulnerabilidad y Exclusión Social</t>
  </si>
  <si>
    <t>Velando por la dignidad de los ciudadanos privados de la libertad.</t>
  </si>
  <si>
    <t>Observatorio de sistema Penal Penitenciario y carcelario.</t>
  </si>
  <si>
    <t>Conversatorios jurídicos  en las Instituciones Educativas del distrito de Medellín, en las juntas de acción comunal, a los grupos juveniles y demás grupos poblacionales.</t>
  </si>
  <si>
    <t>Jornadas de sensibilización al personal de custodia de la PPL</t>
  </si>
  <si>
    <t xml:space="preserve">Taller práctico dirigido a la población privada de la libertad, familiares y pos penados. </t>
  </si>
  <si>
    <t xml:space="preserve">Foro: Relacionado con la problemática carcelaria </t>
  </si>
  <si>
    <t xml:space="preserve">Presentación de informe que de cuenta de la situación de DDHH de la población privada de la libertad en la ciudad de Medellín y las acciones de mejora que propone la Personería Distrital </t>
  </si>
  <si>
    <t>Promover la Inclusión y Diversidad</t>
  </si>
  <si>
    <t>Diversidad e Inclusión</t>
  </si>
  <si>
    <t>Inclusión y empoderamiento de las mujeres, diversidades sexuales e identidades de género</t>
  </si>
  <si>
    <t>Observatorio de Mujeres y diversidad de género</t>
  </si>
  <si>
    <t>Ejecución de mesas de Interlocución y/o entrega de informes en acciones preventivas en normativas relevantes por la garantía de derechos de la población OSIEGD y femenina del distrito con diferentes actores territoriales públicos y/o privados desde el orden Local, Departamental, Nacional o internacional</t>
  </si>
  <si>
    <t>Gestión del Conocimiento en relación con garantía de derechos de la población Femenina y OSIEGD (Sensibilizaciones, Talleres, Charlas, foros, diplomados, seminarios, cursos relacionados con la temática)</t>
  </si>
  <si>
    <t>Apoyo, acompañamiento y/o fortalecimiento de las mesas, colectivos, veedurías y otras acciones que propendan por la participación social instando por el goce efectivo de los derechos fundamentales de la población femenina Y OSIEGD</t>
  </si>
  <si>
    <t>Fomentar la Investigación y el Conocimiento Aplicado</t>
  </si>
  <si>
    <t>Investigación y Conocimiento para una Ciudad Informada</t>
  </si>
  <si>
    <t>Capacitación Integral para el Personal del Distrito</t>
  </si>
  <si>
    <t>Observatorio de Investigacion en DH</t>
  </si>
  <si>
    <t>CAPACITACIONES</t>
  </si>
  <si>
    <t>Infancia, Juventud y Familia</t>
  </si>
  <si>
    <t>Guardianes de los NNA y la Juventud</t>
  </si>
  <si>
    <t>Observatorio de Familia</t>
  </si>
  <si>
    <t>Participar en programas, mesas de trabajo, comités y Organizaciones Sociales,que tengan como objetivo la Protección y Garantía de los Derechos relacionados con las lineas de investigación del Observatorio de Familia</t>
  </si>
  <si>
    <t>Gestión de conocimiento (Desarrollar foros, conversatorios, formaciones, sensibilizaciones) relacionados con el Observatorio de Familia entorno a la prevención de las violencias y la garantia de los derechos de la familia</t>
  </si>
  <si>
    <t>Visualizar el Observatorio de familia, atraves de la elaboración de publicaciones, plegables que promuevan la protección, difusión e implementación de las normatividades que regulan los Derechos de la familia.</t>
  </si>
  <si>
    <t>Observatorio de Centro de Pensamiento</t>
  </si>
  <si>
    <t>Protección y respeto de los derechos de los seres sintientes</t>
  </si>
  <si>
    <t>Observatorio de Seres Sintientes</t>
  </si>
  <si>
    <t>Conversatorio: Relacionado con el bienestar animal.</t>
  </si>
  <si>
    <t>Participación/Acompañamiento en eventos de adoptatón: "Promoviendo la adopción responsable".</t>
  </si>
  <si>
    <t>Grupos Étnicos y Culturales</t>
  </si>
  <si>
    <t>Grupo de Etnias y Migrantes</t>
  </si>
  <si>
    <t xml:space="preserve">Brindar asesoría y acompañamiento especializado a los grupos étnicos,  migrantes y refugiados  </t>
  </si>
  <si>
    <t>Sensibilización en temas étnicos y migrantes</t>
  </si>
  <si>
    <t>Difusión en linea de las actividades del Observatorio</t>
  </si>
  <si>
    <t>Grupo de Libertades Religiosas</t>
  </si>
  <si>
    <t>Comunicación Estratégica Institucional</t>
  </si>
  <si>
    <t>Gestion de Comunicaciones</t>
  </si>
  <si>
    <t>Capacitación Integral en Comunicación para el Personal</t>
  </si>
  <si>
    <t>Ejecución de Campañas de sensibilización y educación ciudadana sobre la misión y los servicios de la Personería.</t>
  </si>
  <si>
    <t>Realización de talleres y seminarios de capacitación en comunicación efectiva y vocerías.</t>
  </si>
  <si>
    <t>Realización de talleres de comunicación acertiva, para equipos de trabajo.</t>
  </si>
  <si>
    <t>Estrategias Integradas de Comunicación y Sensibilización Ciudadana</t>
  </si>
  <si>
    <t>Realización de eventos públicos de posicionamiento de la Entidad.</t>
  </si>
  <si>
    <t>Aplicación de encuestas de medición del posicionamiento de la entidad.</t>
  </si>
  <si>
    <t>Implementación de pauta digital a través de nuestras redes sociales para la oferta de servicios y posicionamiento de la entidad.</t>
  </si>
  <si>
    <t>Implementación de pauta institucional en medios tradicionales y digitales.</t>
  </si>
  <si>
    <t>Actualización de imagen y diseño institucional en espacios fisicos de la Entidad y material POP.</t>
  </si>
  <si>
    <t>Realización de audiencias de rendición de cuentas y material para la difusión de la información</t>
  </si>
  <si>
    <t>Material promocional de la entidad para público interno y externo.</t>
  </si>
  <si>
    <t>Eventos de movilización ciudadana - Personería en mi Comuna.</t>
  </si>
  <si>
    <t>212020200800</t>
  </si>
  <si>
    <t>212020200900</t>
  </si>
  <si>
    <t>212020100400</t>
  </si>
  <si>
    <t>212020200600</t>
  </si>
  <si>
    <t>Promoción y Protección del Interés Público</t>
  </si>
  <si>
    <t>Protección del Interés Público</t>
  </si>
  <si>
    <t>Defensa ciudadana para la protección de los derechos humanos colectivos e individuales</t>
  </si>
  <si>
    <t>Empoderamiento ciudadano en el Control Social.</t>
  </si>
  <si>
    <t>Promoción de convivencia positiva en los entornos educativos</t>
  </si>
  <si>
    <t>Sensibilización, elección, posesión y rendición de cuentas de los personeros estudiantiles (Ley 115/94)</t>
  </si>
  <si>
    <t>Fortalecimiento de la red de personeros, ex personeros, representantes estudiantiles de Medellín y el área metropolitana.</t>
  </si>
  <si>
    <t>Atención, participación y acompañamiento a las familias y comunidad educativa sobre convivencia y Gobierno Escolar.</t>
  </si>
  <si>
    <t>Fomentar y educar en Constitución, Democracia, derechos y responsabilidad dentro de la comunidad educativa a estudiantes (Ley 107 de 1994)</t>
  </si>
  <si>
    <t>Encuentros zonales con líderes estudiantiles</t>
  </si>
  <si>
    <t>Sensibilizacion en temas de inclusion y diversidad a la comunidad educativa</t>
  </si>
  <si>
    <t>Fomentar la participación ciudadana en la vigilancia de la gestión pública mediante capacitacitaciones en derechos humanos y control social.</t>
  </si>
  <si>
    <t>Semillero de veeduria ciudadana y defensores de DDHH</t>
  </si>
  <si>
    <t>Informe de gestión y reconocimiento a la participación ciudadana y al ejercicio del control social</t>
  </si>
  <si>
    <t>Elaboración de guia pedagogica escrita y audiovisual para el control social y la veeduría ciudadana</t>
  </si>
  <si>
    <t>Organización y/o acompañamiento a eventos o jornadas electorales</t>
  </si>
  <si>
    <t>Promoción Políticas Públicas</t>
  </si>
  <si>
    <t>Talleres de Capacitación y Concienciación</t>
  </si>
  <si>
    <t>Campañas de Sensibilización</t>
  </si>
  <si>
    <t>Mesas de Diálogo y Foros Comunitarios</t>
  </si>
  <si>
    <t>Uso de Tecnología para la Información y Defensa de Derechos</t>
  </si>
  <si>
    <t>UPIP</t>
  </si>
  <si>
    <t>Encuentros multisectoriales y foros</t>
  </si>
  <si>
    <t>Campañas comunico educativas</t>
  </si>
  <si>
    <t>Conciliación y Resolución de Conflictos</t>
  </si>
  <si>
    <t>Mecanismos Alternativos Solución de Conflictos en los Territorios</t>
  </si>
  <si>
    <t>Conciliaciones</t>
  </si>
  <si>
    <t>Vigilancia de la Conducta Oficial</t>
  </si>
  <si>
    <t>Integridad y Cumplimiento Ético en la Administración Pública: Un modelo preventivo</t>
  </si>
  <si>
    <t>Jornada de sensibilización al personal adscrito al proceso de vigilancia - Capacitacion a oficinas de control interno disciplinario del distrito de Medellín en temas disciplinarios.</t>
  </si>
  <si>
    <t>Decisiones disciplinarias en Derecho</t>
  </si>
  <si>
    <t>Disciplinarios</t>
  </si>
  <si>
    <t>Vigilancia Administrativa</t>
  </si>
  <si>
    <t>8. DECISIÓN DISCIPLINARIA</t>
  </si>
  <si>
    <t>A ESTE PROCESO NO SE LE ASIGNARON RECURSOS DURANTE ESTA VIGENCIA</t>
  </si>
  <si>
    <t>Atención al Ciudadano</t>
  </si>
  <si>
    <t>Fortalecimiento de la cobertura y calidad del servicio de atención al público</t>
  </si>
  <si>
    <t>Atencion al Publico</t>
  </si>
  <si>
    <t>Jornadas de sensibilización del personal adscrito al proceso de Penal, Familia y Convivencia</t>
  </si>
  <si>
    <t>TOTALES  ATENCION AL PUBLICO</t>
  </si>
  <si>
    <t>Actuación eficaz y responsable de la actividad del Ministerio Público en audiencias</t>
  </si>
  <si>
    <t>Penal</t>
  </si>
  <si>
    <t>Sensibilizaciones a los colaborades de la Personería Distrital de Medellín asociados al proceso de Atención al Público</t>
  </si>
  <si>
    <t>Gestión jurídica efectiva</t>
  </si>
  <si>
    <t>Juridica</t>
  </si>
  <si>
    <t>Asistencia a congresos, seminarios; cursos de actualización normativa</t>
  </si>
  <si>
    <t>Jornadas académicas, enfocadas en el mejoramiento continuo del Proceso de Gestión Jurídica</t>
  </si>
  <si>
    <t>Evaluación Independiente</t>
  </si>
  <si>
    <t>Transparencia y Control Interno</t>
  </si>
  <si>
    <t>Control Interno</t>
  </si>
  <si>
    <t>Campaña y/o concurso Control y autocontrol</t>
  </si>
  <si>
    <t>Sensibilización Codigo de Etica</t>
  </si>
  <si>
    <t>Formación a nuevos auditores internos de calidad</t>
  </si>
  <si>
    <t>Satisfacción de partes Interesadas</t>
  </si>
  <si>
    <t xml:space="preserve">Satisfacción de partes </t>
  </si>
  <si>
    <t>Gestión Documental, del Conocimiento y la Innovación</t>
  </si>
  <si>
    <t>Innovación y Mejora Continua</t>
  </si>
  <si>
    <t>Mejoramiento Continuo</t>
  </si>
  <si>
    <t>Gestión contractual eficiente</t>
  </si>
  <si>
    <t>Contractual</t>
  </si>
  <si>
    <t>Gestión Presupuestal Sostenible</t>
  </si>
  <si>
    <t>Financiera</t>
  </si>
  <si>
    <t>Ejecucion de fondo fijo para adquisicion de insumos menores</t>
  </si>
  <si>
    <t>Ejecucion de fondo fijo para adquisicion  para adquisicion de combustible</t>
  </si>
  <si>
    <t>Ejecucion de fondo fijo para adquisicion de para envio de mensajeria y correspondencia</t>
  </si>
  <si>
    <t>Ejecucion de fondo fijo para adquisicion de para pago de peajes</t>
  </si>
  <si>
    <t>Ejecucion de fondo fijo para adquisicion para mantenimientos y servicios  menores</t>
  </si>
  <si>
    <t>Conversatorios</t>
  </si>
  <si>
    <t>Fortalecimiento de la Gestión Documental con TI</t>
  </si>
  <si>
    <t>Documental</t>
  </si>
  <si>
    <t>Adquisición de hardware y software de alta producción para realizar digitalización documental</t>
  </si>
  <si>
    <t xml:space="preserve">Adquisición de un conmutador </t>
  </si>
  <si>
    <t>Formulación de insturmentos archivisticos</t>
  </si>
  <si>
    <t>Sensibilización, formación y capacitaciones en procesos de gestión documental y manejo de archivo</t>
  </si>
  <si>
    <t>Servicios de mensajeria</t>
  </si>
  <si>
    <t>Custodia del archivo</t>
  </si>
  <si>
    <t>Transformando la Cultura Organizacional</t>
  </si>
  <si>
    <t>Transformación Cultural y Valores Institucionales</t>
  </si>
  <si>
    <t>Seguridad y Salud en el Trabajo (SST)</t>
  </si>
  <si>
    <t>Brigada de emergencia</t>
  </si>
  <si>
    <t xml:space="preserve">Comité COPASST </t>
  </si>
  <si>
    <t>Plan Estratégico de Seguridad Vial</t>
  </si>
  <si>
    <t>Mantenimiento y suministro de bienes</t>
  </si>
  <si>
    <t>Recursos Fisicos</t>
  </si>
  <si>
    <t>Aseo y cafetería (insumos )</t>
  </si>
  <si>
    <t>Aseo y cafetería (mano de obra)</t>
  </si>
  <si>
    <t>Adquisión del servicio de suministro de combustible para la Personería de Medellín.</t>
  </si>
  <si>
    <t xml:space="preserve">adquisición de útiles de oficina </t>
  </si>
  <si>
    <t>Mantenimiento de vehículos</t>
  </si>
  <si>
    <t xml:space="preserve">Mantenimiento de instalaciones, aires acondicionados </t>
  </si>
  <si>
    <t xml:space="preserve">Dotacion Oficinas </t>
  </si>
  <si>
    <t>Obras de Adecuacion de  oficinas</t>
  </si>
  <si>
    <t>Arrendamineto sedes alternas</t>
  </si>
  <si>
    <t>Sevicios publicos de telecomunicaciones</t>
  </si>
  <si>
    <t>GPS</t>
  </si>
  <si>
    <t>Adquisicion de electrodomésticos</t>
  </si>
  <si>
    <t xml:space="preserve">Actividades relacionadas con la atención del despacho del Señor Personero </t>
  </si>
  <si>
    <t xml:space="preserve">Viáticos </t>
  </si>
  <si>
    <t>Gastos de transporte</t>
  </si>
  <si>
    <t>Pago de afiliaciones agremiaciones</t>
  </si>
  <si>
    <t>Jornada 5S</t>
  </si>
  <si>
    <t xml:space="preserve">
21202020080503</t>
  </si>
  <si>
    <t>Plan de Gestión del Conocimiento Institucional</t>
  </si>
  <si>
    <t>Talento Humano</t>
  </si>
  <si>
    <t>Plan de Capacitación Grupal</t>
  </si>
  <si>
    <t>Retiro laboral asistido</t>
  </si>
  <si>
    <t>Mejores empleados</t>
  </si>
  <si>
    <t>Remuneracion Practica (Judicantes)</t>
  </si>
  <si>
    <t>Guarda de los Derechos Humanos</t>
  </si>
  <si>
    <t>Restitución de los derechos de las victimas</t>
  </si>
  <si>
    <t>Participar, acompañar, gestionar y/o implementar lo referente al protocolo de participación niños, niñas y adolescentes víctimas del conflicto armado, Apoyo técnico al comité temático de la MMPEV de NNA.</t>
  </si>
  <si>
    <t>Intercambio de experiencias o apoyo a acciones para la participación de la Mesa de Participación Efectiva de Víctimas</t>
  </si>
  <si>
    <t>Acompañamiento y apoyo técnico para los CTJT y sus Subcomités Técnicos</t>
  </si>
  <si>
    <t>Rendición de cuentas de la Mesa de Participación Efectiva de Víctimas a las entidades competentes y organizaciones de víctimas de la ciudad</t>
  </si>
  <si>
    <t>Ejercer las acciones y funciones debidas como Secretaría Técnica de la Mesa de Participación Efectiva de Víctimas según lo estipulado en los artículos 14 y 15 de la Resolución 1668 de 2020 (UARIV) - Ley de Víctimas y Restitución de Tierras;  las líneas de acción descritas en su plan de trabajo y comités temáticos.</t>
  </si>
  <si>
    <t>Acompañamiento, apoyo, ejecución y/o gestión fechas conmemorativas en el marco de los derechos de la población víctima del conflicto, DDHH y DIH</t>
  </si>
  <si>
    <t>Demás actividades, acciones, gestiones, acompañamientos y participación que se requiera en relación al tema de víctimas del conflicto armado interno, Acuerdos de Paz, No Violencia, estigmatización, entre otras.</t>
  </si>
  <si>
    <t>Acompañamiento, apoyo de jornadas de atención y orientación a población víctima del conflicto armado interno o jornadas descentralizadas de la Mesa de Participación Efectiva de Víctimas.</t>
  </si>
  <si>
    <t>Actividades de gestion, coordinacion y acompañamiento eventos por parte del equipo de Atencion Y orientacion a Victimas, en el marco del cumplimeinto del rol de secretaria tecnica</t>
  </si>
  <si>
    <t>Participar, acompañar, asesorar, gestionar, sensibilizar y/o implementar acciones con grupos de especial protección (Étnicos, personas con discapacidad, NNA,  mujeres, personas mayores, LGBTI) en el marco de la Ley 1448 de 2011 y Decretos Ley / Decretos reglamentarios/ Autos de la Corte Constitucional</t>
  </si>
  <si>
    <t>Actividades de Apoyo y Articulacion al funcionamiento de la Unidad Permanente de Derechos Humanos y operación Misional de la Personeria Distrital de Medellin</t>
  </si>
  <si>
    <t>Verificación vulneración de derechos (Reacciones - Recorridos - Acompañamientos)</t>
  </si>
  <si>
    <t>Semana de derechos humanos</t>
  </si>
  <si>
    <t>Atención en capacitaciones y reuniones</t>
  </si>
  <si>
    <t>UPDH-Victimas</t>
  </si>
  <si>
    <t>UPDH-Derechos Humanos</t>
  </si>
  <si>
    <t>17. SATISFACCION DE PARTES INTERESADAS</t>
  </si>
  <si>
    <t>PLAN OPERATIVO ANUAL DE INVERSION (POAI)  2025
PERSONERIA DISTRITAL DE MEDELLIN</t>
  </si>
  <si>
    <t>TOTALES OFICINA DE PLANEACIÓN</t>
  </si>
  <si>
    <t>TOTALES INNOVACION Y CONOCIMIENTO</t>
  </si>
  <si>
    <t>TOTALES VIGILANCIA ADMINISTRATIVA E INSTRUCCIÓN</t>
  </si>
  <si>
    <t>TOTALES  PENAL, FAMILIA Y CONVIVENCIA</t>
  </si>
  <si>
    <t>TOTALES UNIDAD PERMANENTE DE LOS DH (UPDH)</t>
  </si>
  <si>
    <t>12. TALENTO HUMANO Y RECURSOS FISICOS</t>
  </si>
  <si>
    <t>TOTALES TALENTO HUMANO Y RECURSOS FISICOS</t>
  </si>
  <si>
    <t>TOTALES GESTION JURIDICA</t>
  </si>
  <si>
    <t>TOTALES GESTION DOCUMENTAL</t>
  </si>
  <si>
    <t>TOTALES GESTION FINANCIERA</t>
  </si>
  <si>
    <t>TOTALES SATISFACCION DE PARTES INTERESADAS</t>
  </si>
  <si>
    <t>TOTALES EVALUACION INDEPENDIENTE</t>
  </si>
  <si>
    <t>19. MEJORAMIENTO CONTINUO</t>
  </si>
  <si>
    <t>TOTALES UNIDAD DE PROTECCION DEL INTERES PUBLICO (UPIP)</t>
  </si>
  <si>
    <t>TOTALES COMUNICACIÓN ESTRATEGICA</t>
  </si>
  <si>
    <t>TOTALES INVESTIGACIONES EN DH Y OBSERVATORIOS</t>
  </si>
  <si>
    <t>POAI (ACT+EQUIPOS)</t>
  </si>
  <si>
    <t>Plataforma de Conocimiento Institucional</t>
  </si>
  <si>
    <t>Promoviendo los derechos y protegiendo la cultura de los grupos indígenas y la población NARP - Protección integral para los migrantes y refugiados</t>
  </si>
  <si>
    <t>Promover la Inclusión y Diversidad - Fortalecer la Protección y Promoción de los Derechos Humanos y Ambientales</t>
  </si>
  <si>
    <t>Grupos Étnicos y Culturales - Vulnerabilidad y Exclusión Social</t>
  </si>
  <si>
    <t>Promoción y protección de la libertad de culto</t>
  </si>
  <si>
    <t xml:space="preserve">Campañas de concientización </t>
  </si>
  <si>
    <t>Encuentros de Innovación y Conocimiento</t>
  </si>
  <si>
    <t>FORO</t>
  </si>
  <si>
    <t>CONGRESO EN DERECHOS HUMANOS</t>
  </si>
  <si>
    <t xml:space="preserve">FERIAS DE SERVICIOS </t>
  </si>
  <si>
    <t>Red Integrada de Observatorios e Investigación Estratégica</t>
  </si>
  <si>
    <t>PUBLICACIÓN DE REVISTA</t>
  </si>
  <si>
    <t>Capacitación sobre la Vigilancia de la Conducta oficial para Personeros municipales o entidades del orden municipal- Responsable Vigilancia Administrativa.</t>
  </si>
  <si>
    <t xml:space="preserve">Diplomados externos en diferentes temas </t>
  </si>
  <si>
    <t>Escuelas de paz</t>
  </si>
  <si>
    <t>Capacitación en Derechos Humanos</t>
  </si>
  <si>
    <t>Jornadas de capacitación en acciones constitucionales</t>
  </si>
  <si>
    <t>Publicaciones de estudios, investigacioens, articulos y demas formas de divulgación de conocimiento cientifico, técnico, academico y de información</t>
  </si>
  <si>
    <t>Jornadas en derecho procesal y disciplinario</t>
  </si>
  <si>
    <t>Difusión en linea de las actividades de los observatorios y centros de pensamiento</t>
  </si>
  <si>
    <t>212020200902</t>
  </si>
  <si>
    <t>Brindar asesoría y acompañamiento especializado a las libertades religiosas presentes en el Distrito</t>
  </si>
  <si>
    <t>Sensibilización en temas asociados a libertades religiosas</t>
  </si>
  <si>
    <t>Concurso interuniversitario de Derechos Humanos</t>
  </si>
  <si>
    <r>
      <rPr>
        <b/>
        <sz val="12"/>
        <rFont val="Arial"/>
        <family val="2"/>
      </rPr>
      <t xml:space="preserve"> </t>
    </r>
    <r>
      <rPr>
        <b/>
        <sz val="14"/>
        <rFont val="Arial"/>
        <family val="2"/>
      </rPr>
      <t xml:space="preserve">- </t>
    </r>
    <r>
      <rPr>
        <sz val="8"/>
        <rFont val="Arial"/>
        <family val="2"/>
      </rPr>
      <t>Cesantias Definitivas</t>
    </r>
  </si>
  <si>
    <r>
      <rPr>
        <sz val="12"/>
        <rFont val="Arial"/>
        <family val="2"/>
      </rPr>
      <t xml:space="preserve"> </t>
    </r>
    <r>
      <rPr>
        <sz val="14"/>
        <rFont val="Arial"/>
        <family val="2"/>
      </rPr>
      <t xml:space="preserve">- </t>
    </r>
    <r>
      <rPr>
        <sz val="8"/>
        <rFont val="Arial"/>
        <family val="2"/>
      </rPr>
      <t>Sentencias</t>
    </r>
  </si>
  <si>
    <t>Formación e investigación para la defensa de los derechos económicos</t>
  </si>
  <si>
    <t>Protección de los derechos económicos</t>
  </si>
  <si>
    <t>Asesorías y consultorías especializadas a los emprendedores y a trabajadores informales en cuanto a los requisitos legales y procedimientos necesarios para la formalización y el acceso a concursos, créditos, subvenciones, y otras ofertas institucionales</t>
  </si>
  <si>
    <t>Programas de Responsabilidad Social Empresarial</t>
  </si>
  <si>
    <t>Seminarios, capacitaciones, foros y talleres para la promoción, protección y defensa de los derechos laborales y económicos</t>
  </si>
  <si>
    <t>Sensibilización Estatuto del Consumidor</t>
  </si>
  <si>
    <t>Ecosistema de Protección de derechos económicos</t>
  </si>
  <si>
    <t>Economía popular</t>
  </si>
  <si>
    <t>Feria de Servicios Comunitarios</t>
  </si>
  <si>
    <t>Artículación de las redes de apoyo para el fortalecimiento de los emprendedores, el trabajo informal y estrategias de defensa</t>
  </si>
  <si>
    <t>Acceso a la justicia – Conciliaciones extrajudiciales en derecho</t>
  </si>
  <si>
    <r>
      <t>Capacitaciones y procesos de formacion</t>
    </r>
    <r>
      <rPr>
        <sz val="8"/>
        <color rgb="FFFF0000"/>
        <rFont val="Arial"/>
        <family val="2"/>
      </rPr>
      <t xml:space="preserve"> </t>
    </r>
  </si>
  <si>
    <t xml:space="preserve">Promoción del tiempo libre y actividades saludables SMLMV 1.300.000 </t>
  </si>
  <si>
    <t>Vivienda- Acuerdo laboral: Acuerdo laboral:  Resolución 368 de 2020  articulo 19</t>
  </si>
  <si>
    <t>RECURSOS ASIGNADOS 2025</t>
  </si>
  <si>
    <t>RECURSOS EJECUTADOS 2025</t>
  </si>
  <si>
    <t>Gobierno Escolar</t>
  </si>
  <si>
    <t>Adoptado por Resolución N° 002 de 2025</t>
  </si>
  <si>
    <t>POAI
Actividades 
(Recursos Asignados)</t>
  </si>
  <si>
    <t xml:space="preserve">POAI Estructuración Equipos (Asignados) </t>
  </si>
  <si>
    <t>Fortalecimiento del entorno familiar</t>
  </si>
  <si>
    <t>Pnal CDPLAN (Vigencia 2025)</t>
  </si>
  <si>
    <t>Jornadas de sensibilización del personal adscrito al proceso de Protección al Interés Público -UPIP-</t>
  </si>
  <si>
    <t>Capacitación en materia de asociación sindical (Artículo 51 de la Compilación de Acuerdos 2024)</t>
  </si>
  <si>
    <t>Equipos de trabajo - Primer puesto</t>
  </si>
  <si>
    <t>Equipos de trabajo - Segundo y tercer puesto</t>
  </si>
  <si>
    <t>Estimulo a capacitación individual</t>
  </si>
  <si>
    <t>Estimulo a la educación superior de los hijos de los servidores</t>
  </si>
  <si>
    <t>Estimulo de educación superior de los servidores</t>
  </si>
  <si>
    <t>Fortalecimiento sindical (Artículo 51 de la Compilación de Acuerdo 2024)</t>
  </si>
  <si>
    <t>Inducción y Reinducción</t>
  </si>
  <si>
    <t>Actividades Socio-culturales</t>
  </si>
  <si>
    <t>Bienvenida a la navidad y jornada navideña</t>
  </si>
  <si>
    <t>Caminatas ecologicas</t>
  </si>
  <si>
    <t>Dia de la familia</t>
  </si>
  <si>
    <t>Dia del animal de compañía</t>
  </si>
  <si>
    <t>Dia del servidos público</t>
  </si>
  <si>
    <t>En bici a la perso</t>
  </si>
  <si>
    <t>Estilos de vida saludable</t>
  </si>
  <si>
    <t>Exaltaciones y reconocimientos / incluye día del niño</t>
  </si>
  <si>
    <t>Examenes medicos ejecutivos</t>
  </si>
  <si>
    <t>Gestión del clima laboral y prevención del riesgo psicosocial</t>
  </si>
  <si>
    <t>Incentivos por antigüedad</t>
  </si>
  <si>
    <t>Prestamo de calamidad y urgencia familiar</t>
  </si>
  <si>
    <t>Programa de Fortalecimiento para auditores</t>
  </si>
  <si>
    <t>Salario emocional</t>
  </si>
  <si>
    <t>Vacaciones recreativas</t>
  </si>
  <si>
    <t>Actualización de señaletica de emergencia</t>
  </si>
  <si>
    <t>Comité de convivencia laboral</t>
  </si>
  <si>
    <t>Elemenetos de protección personal (ETP) y/o ergonomicos</t>
  </si>
  <si>
    <t>Jornadas de salud y actividade afines de seguridad y salud en el trabajo</t>
  </si>
  <si>
    <t>Adquisición de vehiculos automotores nuevos para el servicio de la entidad</t>
  </si>
  <si>
    <t>Se trasladan 12526333 a obs salud.
Se trasladan 85.875.000 de mantenimeinto de sitemas misionales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</si>
</sst>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0_-;\-* #,##0.000_-;_-* &quot;-&quot;_-;_-@_-"/>
    <numFmt numFmtId="166" formatCode="&quot;$&quot;\ #,##0"/>
    <numFmt numFmtId="167" formatCode="&quot;$&quot;#,##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b/>
      <sz val="14"/>
      <name val="Arial"/>
      <family val="2"/>
    </font>
    <font>
      <b/>
      <sz val="12"/>
      <name val="Arial"/>
      <family val="2"/>
    </font>
    <font>
      <sz val="6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rgb="FF000000"/>
      <name val="Calibri"/>
      <family val="2"/>
      <scheme val="minor"/>
    </font>
    <font>
      <sz val="8"/>
      <color theme="0" tint="-0.249977111117893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8"/>
      <color rgb="FFFF0000"/>
      <name val="Arial"/>
      <family val="2"/>
    </font>
    <font>
      <sz val="12"/>
      <name val="Arial"/>
      <family val="2"/>
    </font>
    <font>
      <sz val="14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 tint="-0.14999847407452621"/>
        <bgColor rgb="FF969696"/>
      </patternFill>
    </fill>
    <fill>
      <patternFill patternType="solid">
        <fgColor theme="3" tint="0.79998168889431442"/>
        <bgColor rgb="FF969696"/>
      </patternFill>
    </fill>
    <fill>
      <patternFill patternType="solid">
        <fgColor theme="0"/>
        <bgColor rgb="FFCCCCFF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rgb="FF969696"/>
      </patternFill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39997558519241921"/>
        <bgColor rgb="FF969696"/>
      </patternFill>
    </fill>
    <fill>
      <patternFill patternType="solid">
        <fgColor theme="6" tint="-0.249977111117893"/>
        <bgColor rgb="FF969696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3" tint="0.79998168889431442"/>
        <bgColor rgb="FF808080"/>
      </patternFill>
    </fill>
    <fill>
      <patternFill patternType="solid">
        <fgColor theme="4" tint="0.79998168889431442"/>
        <bgColor rgb="FF969696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808080"/>
      </patternFill>
    </fill>
    <fill>
      <patternFill patternType="solid">
        <fgColor theme="0"/>
        <bgColor rgb="FF80808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/>
      <diagonal/>
    </border>
    <border>
      <left style="thin">
        <color theme="0" tint="-4.9989318521683403E-2"/>
      </left>
      <right/>
      <top style="thin">
        <color theme="0" tint="-4.9989318521683403E-2"/>
      </top>
      <bottom/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</borders>
  <cellStyleXfs count="18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41" fontId="1" fillId="0" borderId="0" applyFont="0" applyFill="0" applyBorder="0" applyAlignment="0" applyProtection="0"/>
    <xf numFmtId="0" fontId="5" fillId="10" borderId="1" applyNumberFormat="0" applyProtection="0">
      <alignment horizontal="left" vertical="center" wrapText="1"/>
    </xf>
    <xf numFmtId="0" fontId="5" fillId="11" borderId="0" applyNumberFormat="0" applyBorder="0" applyProtection="0">
      <alignment horizontal="center" vertical="center"/>
    </xf>
    <xf numFmtId="49" fontId="6" fillId="0" borderId="0" applyFill="0" applyBorder="0" applyProtection="0">
      <alignment horizontal="left" vertical="center"/>
    </xf>
    <xf numFmtId="3" fontId="6" fillId="0" borderId="0" applyFill="0" applyBorder="0" applyProtection="0">
      <alignment horizontal="right"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2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25">
    <xf numFmtId="0" fontId="0" fillId="0" borderId="0" xfId="0"/>
    <xf numFmtId="0" fontId="4" fillId="0" borderId="0" xfId="0" applyFont="1" applyAlignment="1">
      <alignment horizontal="center" vertical="center"/>
    </xf>
    <xf numFmtId="1" fontId="4" fillId="0" borderId="1" xfId="6" applyNumberFormat="1" applyFont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4" fillId="9" borderId="0" xfId="0" applyFont="1" applyFill="1" applyAlignment="1">
      <alignment horizontal="center" vertical="center"/>
    </xf>
    <xf numFmtId="166" fontId="4" fillId="2" borderId="1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 wrapText="1"/>
    </xf>
    <xf numFmtId="166" fontId="4" fillId="2" borderId="1" xfId="3" applyNumberFormat="1" applyFont="1" applyFill="1" applyBorder="1" applyAlignment="1">
      <alignment horizontal="right" vertical="center" wrapText="1"/>
    </xf>
    <xf numFmtId="1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66" fontId="4" fillId="0" borderId="1" xfId="0" applyNumberFormat="1" applyFont="1" applyBorder="1" applyAlignment="1">
      <alignment horizontal="right" vertical="center"/>
    </xf>
    <xf numFmtId="0" fontId="4" fillId="0" borderId="0" xfId="0" applyFont="1"/>
    <xf numFmtId="165" fontId="4" fillId="0" borderId="0" xfId="6" applyNumberFormat="1" applyFont="1"/>
    <xf numFmtId="166" fontId="4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41" fontId="4" fillId="0" borderId="0" xfId="6" applyFont="1"/>
    <xf numFmtId="41" fontId="4" fillId="2" borderId="0" xfId="6" applyFont="1" applyFill="1" applyAlignment="1">
      <alignment vertical="center"/>
    </xf>
    <xf numFmtId="0" fontId="4" fillId="2" borderId="0" xfId="0" applyFont="1" applyFill="1" applyAlignment="1">
      <alignment vertical="center"/>
    </xf>
    <xf numFmtId="41" fontId="4" fillId="0" borderId="0" xfId="6" applyFont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166" fontId="4" fillId="2" borderId="1" xfId="0" applyNumberFormat="1" applyFont="1" applyFill="1" applyBorder="1" applyAlignment="1">
      <alignment horizontal="right" vertical="center" wrapText="1"/>
    </xf>
    <xf numFmtId="41" fontId="4" fillId="0" borderId="0" xfId="6" applyFont="1" applyAlignment="1">
      <alignment vertical="center"/>
    </xf>
    <xf numFmtId="166" fontId="4" fillId="0" borderId="0" xfId="0" applyNumberFormat="1" applyFont="1" applyAlignment="1">
      <alignment vertical="center"/>
    </xf>
    <xf numFmtId="41" fontId="4" fillId="0" borderId="0" xfId="6" applyFont="1" applyBorder="1" applyAlignment="1">
      <alignment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41" fontId="4" fillId="0" borderId="0" xfId="6" applyFont="1" applyBorder="1" applyAlignment="1">
      <alignment horizontal="center" vertical="center"/>
    </xf>
    <xf numFmtId="41" fontId="4" fillId="2" borderId="0" xfId="6" applyFont="1" applyFill="1" applyBorder="1" applyAlignment="1">
      <alignment vertical="center"/>
    </xf>
    <xf numFmtId="0" fontId="4" fillId="2" borderId="1" xfId="0" applyFont="1" applyFill="1" applyBorder="1" applyAlignment="1">
      <alignment vertical="center" wrapText="1"/>
    </xf>
    <xf numFmtId="166" fontId="11" fillId="3" borderId="1" xfId="0" applyNumberFormat="1" applyFont="1" applyFill="1" applyBorder="1" applyAlignment="1">
      <alignment horizontal="right" vertical="center"/>
    </xf>
    <xf numFmtId="9" fontId="4" fillId="2" borderId="0" xfId="2" applyFont="1" applyFill="1" applyBorder="1" applyAlignment="1" applyProtection="1">
      <alignment horizontal="center" vertical="center"/>
    </xf>
    <xf numFmtId="0" fontId="4" fillId="9" borderId="0" xfId="0" applyFont="1" applyFill="1" applyAlignment="1">
      <alignment horizontal="center" vertical="center" wrapText="1"/>
    </xf>
    <xf numFmtId="0" fontId="4" fillId="9" borderId="0" xfId="0" applyFont="1" applyFill="1" applyAlignment="1">
      <alignment vertical="center" wrapText="1"/>
    </xf>
    <xf numFmtId="166" fontId="4" fillId="0" borderId="0" xfId="0" applyNumberFormat="1" applyFont="1" applyAlignment="1">
      <alignment horizontal="center" vertical="center" wrapText="1"/>
    </xf>
    <xf numFmtId="166" fontId="10" fillId="0" borderId="0" xfId="0" applyNumberFormat="1" applyFont="1" applyAlignment="1">
      <alignment horizontal="right" vertical="center"/>
    </xf>
    <xf numFmtId="166" fontId="4" fillId="0" borderId="0" xfId="0" applyNumberFormat="1" applyFont="1"/>
    <xf numFmtId="166" fontId="3" fillId="2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66" fontId="3" fillId="0" borderId="1" xfId="0" applyNumberFormat="1" applyFont="1" applyBorder="1" applyAlignment="1">
      <alignment horizontal="right" vertical="center" wrapText="1"/>
    </xf>
    <xf numFmtId="1" fontId="3" fillId="0" borderId="0" xfId="14" applyNumberFormat="1" applyFont="1" applyFill="1" applyAlignment="1">
      <alignment vertical="center"/>
    </xf>
    <xf numFmtId="41" fontId="3" fillId="0" borderId="0" xfId="6" applyFont="1" applyFill="1" applyAlignment="1">
      <alignment vertical="center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166" fontId="13" fillId="0" borderId="12" xfId="0" applyNumberFormat="1" applyFont="1" applyBorder="1" applyAlignment="1">
      <alignment horizontal="right"/>
    </xf>
    <xf numFmtId="0" fontId="13" fillId="0" borderId="0" xfId="0" applyFont="1"/>
    <xf numFmtId="166" fontId="13" fillId="2" borderId="11" xfId="0" applyNumberFormat="1" applyFont="1" applyFill="1" applyBorder="1" applyAlignment="1">
      <alignment horizontal="center" vertical="center" wrapText="1"/>
    </xf>
    <xf numFmtId="166" fontId="13" fillId="0" borderId="0" xfId="0" applyNumberFormat="1" applyFont="1"/>
    <xf numFmtId="9" fontId="4" fillId="2" borderId="1" xfId="2" applyFont="1" applyFill="1" applyBorder="1" applyAlignment="1" applyProtection="1">
      <alignment horizontal="center" vertical="center"/>
    </xf>
    <xf numFmtId="166" fontId="4" fillId="2" borderId="1" xfId="0" applyNumberFormat="1" applyFont="1" applyFill="1" applyBorder="1" applyAlignment="1">
      <alignment vertical="center"/>
    </xf>
    <xf numFmtId="41" fontId="4" fillId="2" borderId="1" xfId="6" applyFont="1" applyFill="1" applyBorder="1" applyAlignment="1">
      <alignment horizontal="center" vertical="center" wrapText="1"/>
    </xf>
    <xf numFmtId="167" fontId="3" fillId="2" borderId="2" xfId="0" applyNumberFormat="1" applyFont="1" applyFill="1" applyBorder="1" applyAlignment="1">
      <alignment horizontal="center" vertical="center"/>
    </xf>
    <xf numFmtId="1" fontId="3" fillId="12" borderId="1" xfId="0" applyNumberFormat="1" applyFont="1" applyFill="1" applyBorder="1" applyAlignment="1">
      <alignment horizontal="center" vertical="center"/>
    </xf>
    <xf numFmtId="166" fontId="4" fillId="12" borderId="1" xfId="0" applyNumberFormat="1" applyFont="1" applyFill="1" applyBorder="1" applyAlignment="1">
      <alignment horizontal="center" vertical="center"/>
    </xf>
    <xf numFmtId="9" fontId="4" fillId="12" borderId="1" xfId="2" applyFont="1" applyFill="1" applyBorder="1" applyAlignment="1" applyProtection="1">
      <alignment horizontal="center" vertical="center"/>
    </xf>
    <xf numFmtId="1" fontId="4" fillId="12" borderId="1" xfId="0" applyNumberFormat="1" applyFont="1" applyFill="1" applyBorder="1" applyAlignment="1">
      <alignment horizontal="center" vertical="center"/>
    </xf>
    <xf numFmtId="9" fontId="4" fillId="13" borderId="1" xfId="2" applyFont="1" applyFill="1" applyBorder="1" applyAlignment="1" applyProtection="1">
      <alignment horizontal="center" vertical="center"/>
    </xf>
    <xf numFmtId="0" fontId="4" fillId="14" borderId="1" xfId="0" applyFont="1" applyFill="1" applyBorder="1" applyAlignment="1">
      <alignment horizontal="center" vertical="center" wrapText="1"/>
    </xf>
    <xf numFmtId="167" fontId="3" fillId="2" borderId="2" xfId="0" applyNumberFormat="1" applyFont="1" applyFill="1" applyBorder="1" applyAlignment="1">
      <alignment horizontal="right" vertical="center"/>
    </xf>
    <xf numFmtId="167" fontId="3" fillId="2" borderId="1" xfId="0" applyNumberFormat="1" applyFont="1" applyFill="1" applyBorder="1" applyAlignment="1">
      <alignment horizontal="right" vertical="center"/>
    </xf>
    <xf numFmtId="167" fontId="3" fillId="12" borderId="2" xfId="0" applyNumberFormat="1" applyFont="1" applyFill="1" applyBorder="1" applyAlignment="1">
      <alignment horizontal="right" vertical="center"/>
    </xf>
    <xf numFmtId="166" fontId="4" fillId="12" borderId="1" xfId="0" applyNumberFormat="1" applyFont="1" applyFill="1" applyBorder="1" applyAlignment="1">
      <alignment horizontal="right" vertical="center"/>
    </xf>
    <xf numFmtId="166" fontId="4" fillId="14" borderId="1" xfId="3" applyNumberFormat="1" applyFont="1" applyFill="1" applyBorder="1" applyAlignment="1" applyProtection="1">
      <alignment horizontal="right" vertical="center"/>
    </xf>
    <xf numFmtId="0" fontId="3" fillId="12" borderId="1" xfId="0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166" fontId="4" fillId="7" borderId="1" xfId="3" applyNumberFormat="1" applyFont="1" applyFill="1" applyBorder="1" applyAlignment="1">
      <alignment horizontal="right" vertical="center" wrapText="1"/>
    </xf>
    <xf numFmtId="0" fontId="4" fillId="9" borderId="1" xfId="0" applyFont="1" applyFill="1" applyBorder="1" applyAlignment="1">
      <alignment horizontal="left" vertical="center" wrapText="1"/>
    </xf>
    <xf numFmtId="0" fontId="4" fillId="12" borderId="7" xfId="0" applyFont="1" applyFill="1" applyBorder="1" applyAlignment="1">
      <alignment horizontal="center" vertical="top" wrapText="1"/>
    </xf>
    <xf numFmtId="166" fontId="15" fillId="15" borderId="1" xfId="3" applyNumberFormat="1" applyFont="1" applyFill="1" applyBorder="1" applyAlignment="1" applyProtection="1">
      <alignment horizontal="right" vertical="center"/>
    </xf>
    <xf numFmtId="166" fontId="14" fillId="14" borderId="1" xfId="3" applyNumberFormat="1" applyFont="1" applyFill="1" applyBorder="1" applyAlignment="1" applyProtection="1">
      <alignment horizontal="right" vertical="center"/>
    </xf>
    <xf numFmtId="9" fontId="14" fillId="13" borderId="1" xfId="2" applyFont="1" applyFill="1" applyBorder="1" applyAlignment="1" applyProtection="1">
      <alignment horizontal="center" vertical="center"/>
    </xf>
    <xf numFmtId="0" fontId="14" fillId="14" borderId="1" xfId="0" applyFont="1" applyFill="1" applyBorder="1" applyAlignment="1">
      <alignment horizontal="center" vertical="center" wrapText="1"/>
    </xf>
    <xf numFmtId="0" fontId="14" fillId="14" borderId="1" xfId="0" applyFont="1" applyFill="1" applyBorder="1" applyAlignment="1">
      <alignment horizontal="center" vertical="center"/>
    </xf>
    <xf numFmtId="166" fontId="16" fillId="15" borderId="1" xfId="3" applyNumberFormat="1" applyFont="1" applyFill="1" applyBorder="1" applyAlignment="1" applyProtection="1">
      <alignment horizontal="right" vertical="center"/>
    </xf>
    <xf numFmtId="9" fontId="16" fillId="16" borderId="1" xfId="2" applyFont="1" applyFill="1" applyBorder="1" applyAlignment="1" applyProtection="1">
      <alignment horizontal="center" vertical="center"/>
    </xf>
    <xf numFmtId="0" fontId="16" fillId="15" borderId="1" xfId="0" applyFont="1" applyFill="1" applyBorder="1" applyAlignment="1">
      <alignment horizontal="center" vertical="center" wrapText="1"/>
    </xf>
    <xf numFmtId="166" fontId="4" fillId="13" borderId="1" xfId="1" applyNumberFormat="1" applyFont="1" applyFill="1" applyBorder="1" applyAlignment="1">
      <alignment horizontal="right" vertical="center"/>
    </xf>
    <xf numFmtId="166" fontId="4" fillId="13" borderId="1" xfId="0" applyNumberFormat="1" applyFont="1" applyFill="1" applyBorder="1" applyAlignment="1">
      <alignment horizontal="center" vertical="center" wrapText="1"/>
    </xf>
    <xf numFmtId="166" fontId="4" fillId="13" borderId="1" xfId="0" applyNumberFormat="1" applyFont="1" applyFill="1" applyBorder="1" applyAlignment="1">
      <alignment horizontal="right" vertical="center"/>
    </xf>
    <xf numFmtId="1" fontId="14" fillId="12" borderId="5" xfId="0" applyNumberFormat="1" applyFont="1" applyFill="1" applyBorder="1" applyAlignment="1">
      <alignment horizontal="center"/>
    </xf>
    <xf numFmtId="0" fontId="4" fillId="20" borderId="1" xfId="0" applyFont="1" applyFill="1" applyBorder="1" applyAlignment="1">
      <alignment horizontal="center" vertical="center"/>
    </xf>
    <xf numFmtId="0" fontId="4" fillId="20" borderId="1" xfId="0" applyFont="1" applyFill="1" applyBorder="1" applyAlignment="1">
      <alignment horizontal="center" vertical="center" wrapText="1"/>
    </xf>
    <xf numFmtId="166" fontId="4" fillId="20" borderId="1" xfId="3" applyNumberFormat="1" applyFont="1" applyFill="1" applyBorder="1" applyAlignment="1">
      <alignment horizontal="center" vertical="center" wrapText="1"/>
    </xf>
    <xf numFmtId="166" fontId="4" fillId="20" borderId="1" xfId="0" applyNumberFormat="1" applyFont="1" applyFill="1" applyBorder="1" applyAlignment="1">
      <alignment horizontal="center" vertical="center" wrapText="1"/>
    </xf>
    <xf numFmtId="166" fontId="4" fillId="13" borderId="5" xfId="0" applyNumberFormat="1" applyFont="1" applyFill="1" applyBorder="1" applyAlignment="1">
      <alignment vertical="center"/>
    </xf>
    <xf numFmtId="166" fontId="4" fillId="19" borderId="1" xfId="0" applyNumberFormat="1" applyFont="1" applyFill="1" applyBorder="1" applyAlignment="1">
      <alignment horizontal="right"/>
    </xf>
    <xf numFmtId="166" fontId="4" fillId="19" borderId="1" xfId="0" applyNumberFormat="1" applyFont="1" applyFill="1" applyBorder="1" applyAlignment="1">
      <alignment horizontal="center"/>
    </xf>
    <xf numFmtId="167" fontId="3" fillId="0" borderId="1" xfId="0" applyNumberFormat="1" applyFont="1" applyBorder="1" applyAlignment="1">
      <alignment horizontal="right" vertical="center"/>
    </xf>
    <xf numFmtId="9" fontId="4" fillId="0" borderId="1" xfId="2" applyFont="1" applyFill="1" applyBorder="1" applyAlignment="1" applyProtection="1">
      <alignment horizontal="center" vertical="center"/>
    </xf>
    <xf numFmtId="0" fontId="4" fillId="9" borderId="2" xfId="0" applyFont="1" applyFill="1" applyBorder="1" applyAlignment="1">
      <alignment horizontal="left" vertical="center" wrapText="1"/>
    </xf>
    <xf numFmtId="41" fontId="4" fillId="0" borderId="0" xfId="6" applyFont="1" applyFill="1" applyAlignment="1">
      <alignment vertical="center"/>
    </xf>
    <xf numFmtId="166" fontId="16" fillId="15" borderId="1" xfId="0" applyNumberFormat="1" applyFont="1" applyFill="1" applyBorder="1" applyAlignment="1">
      <alignment horizontal="center" vertical="center" wrapText="1"/>
    </xf>
    <xf numFmtId="166" fontId="10" fillId="0" borderId="9" xfId="0" applyNumberFormat="1" applyFont="1" applyBorder="1" applyAlignment="1">
      <alignment horizontal="right" vertical="center"/>
    </xf>
    <xf numFmtId="166" fontId="10" fillId="0" borderId="13" xfId="0" applyNumberFormat="1" applyFont="1" applyBorder="1" applyAlignment="1">
      <alignment horizontal="right"/>
    </xf>
    <xf numFmtId="166" fontId="10" fillId="0" borderId="14" xfId="0" applyNumberFormat="1" applyFont="1" applyBorder="1" applyAlignment="1">
      <alignment horizontal="right"/>
    </xf>
    <xf numFmtId="166" fontId="10" fillId="0" borderId="10" xfId="0" applyNumberFormat="1" applyFont="1" applyBorder="1" applyAlignment="1">
      <alignment horizontal="right" vertical="center"/>
    </xf>
    <xf numFmtId="166" fontId="4" fillId="0" borderId="10" xfId="0" applyNumberFormat="1" applyFont="1" applyBorder="1" applyAlignment="1">
      <alignment horizontal="center" vertical="center"/>
    </xf>
    <xf numFmtId="166" fontId="4" fillId="0" borderId="9" xfId="0" applyNumberFormat="1" applyFont="1" applyBorder="1" applyAlignment="1">
      <alignment horizontal="center" vertical="center"/>
    </xf>
    <xf numFmtId="166" fontId="4" fillId="0" borderId="11" xfId="0" applyNumberFormat="1" applyFont="1" applyBorder="1" applyAlignment="1">
      <alignment horizontal="center" vertical="center"/>
    </xf>
    <xf numFmtId="9" fontId="4" fillId="12" borderId="1" xfId="2" applyFont="1" applyFill="1" applyBorder="1" applyAlignment="1">
      <alignment horizontal="center" vertical="center"/>
    </xf>
    <xf numFmtId="166" fontId="3" fillId="0" borderId="1" xfId="1" applyNumberFormat="1" applyFont="1" applyFill="1" applyBorder="1" applyAlignment="1">
      <alignment horizontal="right" vertical="center"/>
    </xf>
    <xf numFmtId="167" fontId="3" fillId="0" borderId="2" xfId="0" applyNumberFormat="1" applyFont="1" applyBorder="1" applyAlignment="1">
      <alignment horizontal="right" vertical="center"/>
    </xf>
    <xf numFmtId="166" fontId="3" fillId="0" borderId="1" xfId="0" applyNumberFormat="1" applyFont="1" applyBorder="1" applyAlignment="1">
      <alignment horizontal="right" vertical="center"/>
    </xf>
    <xf numFmtId="166" fontId="4" fillId="12" borderId="1" xfId="0" applyNumberFormat="1" applyFont="1" applyFill="1" applyBorder="1" applyAlignment="1">
      <alignment horizontal="center" vertical="center" wrapText="1"/>
    </xf>
    <xf numFmtId="166" fontId="14" fillId="14" borderId="1" xfId="0" applyNumberFormat="1" applyFont="1" applyFill="1" applyBorder="1" applyAlignment="1">
      <alignment horizontal="center" vertical="center" wrapText="1"/>
    </xf>
    <xf numFmtId="166" fontId="4" fillId="0" borderId="1" xfId="0" applyNumberFormat="1" applyFont="1" applyBorder="1" applyAlignment="1">
      <alignment horizontal="center" vertical="center" wrapText="1"/>
    </xf>
    <xf numFmtId="166" fontId="14" fillId="13" borderId="1" xfId="3" applyNumberFormat="1" applyFont="1" applyFill="1" applyBorder="1" applyAlignment="1" applyProtection="1">
      <alignment horizontal="right" vertical="center"/>
    </xf>
    <xf numFmtId="166" fontId="4" fillId="0" borderId="1" xfId="3" applyNumberFormat="1" applyFont="1" applyFill="1" applyBorder="1" applyAlignment="1">
      <alignment horizontal="right" vertical="center" wrapText="1"/>
    </xf>
    <xf numFmtId="41" fontId="4" fillId="0" borderId="1" xfId="6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 wrapText="1"/>
    </xf>
    <xf numFmtId="1" fontId="4" fillId="0" borderId="5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67" fontId="3" fillId="0" borderId="2" xfId="0" applyNumberFormat="1" applyFont="1" applyBorder="1" applyAlignment="1">
      <alignment vertical="center"/>
    </xf>
    <xf numFmtId="167" fontId="4" fillId="2" borderId="1" xfId="0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67" fontId="3" fillId="0" borderId="1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167" fontId="3" fillId="0" borderId="2" xfId="0" applyNumberFormat="1" applyFont="1" applyFill="1" applyBorder="1" applyAlignment="1">
      <alignment horizontal="right" vertical="center"/>
    </xf>
    <xf numFmtId="167" fontId="3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166" fontId="4" fillId="0" borderId="1" xfId="0" applyNumberFormat="1" applyFont="1" applyFill="1" applyBorder="1" applyAlignment="1">
      <alignment horizontal="right" vertical="center"/>
    </xf>
    <xf numFmtId="166" fontId="3" fillId="0" borderId="1" xfId="0" applyNumberFormat="1" applyFont="1" applyFill="1" applyBorder="1" applyAlignment="1">
      <alignment horizontal="right" vertical="center"/>
    </xf>
    <xf numFmtId="0" fontId="4" fillId="0" borderId="0" xfId="0" applyFont="1" applyFill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41" fontId="4" fillId="20" borderId="5" xfId="6" applyFont="1" applyFill="1" applyBorder="1" applyAlignment="1">
      <alignment horizontal="center" vertical="center" wrapText="1"/>
    </xf>
    <xf numFmtId="41" fontId="4" fillId="20" borderId="6" xfId="6" applyFont="1" applyFill="1" applyBorder="1" applyAlignment="1">
      <alignment horizontal="center" vertical="center" wrapText="1"/>
    </xf>
    <xf numFmtId="41" fontId="4" fillId="20" borderId="7" xfId="6" applyFont="1" applyFill="1" applyBorder="1" applyAlignment="1">
      <alignment horizontal="center" vertical="center" wrapText="1"/>
    </xf>
    <xf numFmtId="0" fontId="4" fillId="9" borderId="2" xfId="0" applyFont="1" applyFill="1" applyBorder="1" applyAlignment="1">
      <alignment horizontal="center" vertical="center" wrapText="1"/>
    </xf>
    <xf numFmtId="0" fontId="4" fillId="9" borderId="3" xfId="0" applyFont="1" applyFill="1" applyBorder="1" applyAlignment="1">
      <alignment horizontal="center" vertical="center" wrapText="1"/>
    </xf>
    <xf numFmtId="0" fontId="4" fillId="9" borderId="4" xfId="0" applyFont="1" applyFill="1" applyBorder="1" applyAlignment="1">
      <alignment horizontal="center" vertical="center" wrapText="1"/>
    </xf>
    <xf numFmtId="41" fontId="4" fillId="20" borderId="1" xfId="6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14" fillId="14" borderId="1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0" fontId="4" fillId="7" borderId="3" xfId="0" applyFont="1" applyFill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/>
    </xf>
    <xf numFmtId="0" fontId="4" fillId="14" borderId="2" xfId="3" applyNumberFormat="1" applyFont="1" applyFill="1" applyBorder="1" applyAlignment="1" applyProtection="1">
      <alignment horizontal="center" vertical="center" wrapText="1"/>
    </xf>
    <xf numFmtId="0" fontId="4" fillId="14" borderId="4" xfId="3" applyNumberFormat="1" applyFont="1" applyFill="1" applyBorder="1" applyAlignment="1" applyProtection="1">
      <alignment horizontal="center" vertical="center"/>
    </xf>
    <xf numFmtId="0" fontId="7" fillId="20" borderId="2" xfId="0" applyFont="1" applyFill="1" applyBorder="1" applyAlignment="1">
      <alignment horizontal="center" vertical="center"/>
    </xf>
    <xf numFmtId="0" fontId="7" fillId="20" borderId="3" xfId="0" applyFont="1" applyFill="1" applyBorder="1" applyAlignment="1">
      <alignment horizontal="center" vertical="center"/>
    </xf>
    <xf numFmtId="0" fontId="7" fillId="20" borderId="4" xfId="0" applyFont="1" applyFill="1" applyBorder="1" applyAlignment="1">
      <alignment horizontal="center" vertical="center"/>
    </xf>
    <xf numFmtId="0" fontId="14" fillId="14" borderId="2" xfId="0" applyFont="1" applyFill="1" applyBorder="1" applyAlignment="1">
      <alignment horizontal="center" vertical="center"/>
    </xf>
    <xf numFmtId="0" fontId="14" fillId="14" borderId="3" xfId="0" applyFont="1" applyFill="1" applyBorder="1" applyAlignment="1">
      <alignment horizontal="center" vertical="center"/>
    </xf>
    <xf numFmtId="0" fontId="14" fillId="14" borderId="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0" xfId="0" applyFont="1" applyFill="1" applyAlignment="1">
      <alignment horizontal="center" vertical="center" wrapText="1"/>
    </xf>
    <xf numFmtId="0" fontId="16" fillId="18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66" fontId="7" fillId="6" borderId="2" xfId="0" applyNumberFormat="1" applyFont="1" applyFill="1" applyBorder="1" applyAlignment="1">
      <alignment horizontal="center" vertical="center"/>
    </xf>
    <xf numFmtId="166" fontId="7" fillId="6" borderId="3" xfId="0" applyNumberFormat="1" applyFont="1" applyFill="1" applyBorder="1" applyAlignment="1">
      <alignment horizontal="center" vertical="center"/>
    </xf>
    <xf numFmtId="166" fontId="7" fillId="6" borderId="4" xfId="0" applyNumberFormat="1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 wrapText="1"/>
    </xf>
    <xf numFmtId="0" fontId="4" fillId="9" borderId="2" xfId="0" applyFont="1" applyFill="1" applyBorder="1" applyAlignment="1">
      <alignment horizontal="center" vertical="center"/>
    </xf>
    <xf numFmtId="0" fontId="4" fillId="9" borderId="3" xfId="0" applyFont="1" applyFill="1" applyBorder="1" applyAlignment="1">
      <alignment horizontal="center" vertical="center"/>
    </xf>
    <xf numFmtId="0" fontId="4" fillId="9" borderId="4" xfId="0" applyFont="1" applyFill="1" applyBorder="1" applyAlignment="1">
      <alignment horizontal="center" vertical="center"/>
    </xf>
    <xf numFmtId="0" fontId="4" fillId="20" borderId="2" xfId="0" applyFont="1" applyFill="1" applyBorder="1" applyAlignment="1">
      <alignment horizontal="center" vertical="center" wrapText="1"/>
    </xf>
    <xf numFmtId="0" fontId="4" fillId="20" borderId="3" xfId="0" applyFont="1" applyFill="1" applyBorder="1" applyAlignment="1">
      <alignment horizontal="center" vertical="center" wrapText="1"/>
    </xf>
    <xf numFmtId="0" fontId="4" fillId="20" borderId="4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7" fillId="20" borderId="1" xfId="0" applyFont="1" applyFill="1" applyBorder="1" applyAlignment="1">
      <alignment horizontal="center" vertical="center"/>
    </xf>
    <xf numFmtId="0" fontId="15" fillId="21" borderId="2" xfId="0" applyFont="1" applyFill="1" applyBorder="1" applyAlignment="1">
      <alignment horizontal="center" vertical="center"/>
    </xf>
    <xf numFmtId="0" fontId="15" fillId="21" borderId="3" xfId="0" applyFont="1" applyFill="1" applyBorder="1" applyAlignment="1">
      <alignment horizontal="center" vertical="center"/>
    </xf>
    <xf numFmtId="0" fontId="15" fillId="21" borderId="4" xfId="0" applyFont="1" applyFill="1" applyBorder="1" applyAlignment="1">
      <alignment horizontal="center" vertical="center"/>
    </xf>
    <xf numFmtId="0" fontId="4" fillId="14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4" fillId="20" borderId="2" xfId="0" applyFont="1" applyFill="1" applyBorder="1" applyAlignment="1">
      <alignment horizontal="center" vertical="center"/>
    </xf>
    <xf numFmtId="0" fontId="4" fillId="20" borderId="3" xfId="0" applyFont="1" applyFill="1" applyBorder="1" applyAlignment="1">
      <alignment horizontal="center" vertical="center"/>
    </xf>
    <xf numFmtId="0" fontId="4" fillId="20" borderId="4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 wrapText="1"/>
    </xf>
    <xf numFmtId="0" fontId="4" fillId="7" borderId="3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center" vertical="center" wrapText="1"/>
    </xf>
    <xf numFmtId="2" fontId="7" fillId="17" borderId="2" xfId="0" applyNumberFormat="1" applyFont="1" applyFill="1" applyBorder="1" applyAlignment="1">
      <alignment horizontal="center" vertical="center" wrapText="1"/>
    </xf>
    <xf numFmtId="2" fontId="7" fillId="17" borderId="3" xfId="0" applyNumberFormat="1" applyFont="1" applyFill="1" applyBorder="1" applyAlignment="1">
      <alignment horizontal="center" vertical="center" wrapText="1"/>
    </xf>
    <xf numFmtId="2" fontId="7" fillId="17" borderId="4" xfId="0" applyNumberFormat="1" applyFont="1" applyFill="1" applyBorder="1" applyAlignment="1">
      <alignment horizontal="center" vertical="center" wrapText="1"/>
    </xf>
    <xf numFmtId="0" fontId="7" fillId="17" borderId="2" xfId="0" applyFont="1" applyFill="1" applyBorder="1" applyAlignment="1">
      <alignment horizontal="center" vertical="center"/>
    </xf>
    <xf numFmtId="0" fontId="7" fillId="17" borderId="3" xfId="0" applyFont="1" applyFill="1" applyBorder="1" applyAlignment="1">
      <alignment horizontal="center" vertical="center"/>
    </xf>
    <xf numFmtId="0" fontId="7" fillId="17" borderId="4" xfId="0" applyFont="1" applyFill="1" applyBorder="1" applyAlignment="1">
      <alignment horizontal="center" vertical="center"/>
    </xf>
    <xf numFmtId="166" fontId="13" fillId="0" borderId="12" xfId="0" applyNumberFormat="1" applyFont="1" applyBorder="1" applyAlignment="1">
      <alignment horizontal="left"/>
    </xf>
    <xf numFmtId="166" fontId="13" fillId="0" borderId="0" xfId="0" applyNumberFormat="1" applyFont="1" applyAlignment="1">
      <alignment horizontal="left"/>
    </xf>
    <xf numFmtId="166" fontId="4" fillId="13" borderId="5" xfId="0" applyNumberFormat="1" applyFont="1" applyFill="1" applyBorder="1" applyAlignment="1">
      <alignment horizontal="right" vertical="center"/>
    </xf>
    <xf numFmtId="166" fontId="4" fillId="13" borderId="7" xfId="0" applyNumberFormat="1" applyFont="1" applyFill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0" fontId="11" fillId="5" borderId="2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/>
    </xf>
    <xf numFmtId="0" fontId="16" fillId="15" borderId="1" xfId="0" applyFont="1" applyFill="1" applyBorder="1" applyAlignment="1">
      <alignment horizontal="center" vertical="center"/>
    </xf>
    <xf numFmtId="166" fontId="4" fillId="13" borderId="6" xfId="0" applyNumberFormat="1" applyFont="1" applyFill="1" applyBorder="1" applyAlignment="1">
      <alignment horizontal="right" vertical="center"/>
    </xf>
    <xf numFmtId="166" fontId="4" fillId="13" borderId="5" xfId="0" applyNumberFormat="1" applyFont="1" applyFill="1" applyBorder="1" applyAlignment="1">
      <alignment horizontal="center" vertical="center" wrapText="1"/>
    </xf>
    <xf numFmtId="166" fontId="4" fillId="13" borderId="6" xfId="0" applyNumberFormat="1" applyFont="1" applyFill="1" applyBorder="1" applyAlignment="1">
      <alignment horizontal="center" vertical="center" wrapText="1"/>
    </xf>
    <xf numFmtId="166" fontId="4" fillId="13" borderId="7" xfId="0" applyNumberFormat="1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 wrapText="1"/>
    </xf>
    <xf numFmtId="0" fontId="4" fillId="8" borderId="3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 wrapText="1"/>
    </xf>
    <xf numFmtId="167" fontId="4" fillId="0" borderId="1" xfId="0" applyNumberFormat="1" applyFont="1" applyFill="1" applyBorder="1" applyAlignment="1">
      <alignment horizontal="right" vertical="center"/>
    </xf>
    <xf numFmtId="166" fontId="4" fillId="0" borderId="1" xfId="0" applyNumberFormat="1" applyFont="1" applyFill="1" applyBorder="1" applyAlignment="1">
      <alignment horizontal="center" vertical="center" wrapText="1"/>
    </xf>
  </cellXfs>
  <cellStyles count="18">
    <cellStyle name="BodyStyle" xfId="9" xr:uid="{00000000-0005-0000-0000-000000000000}"/>
    <cellStyle name="HeaderStyle" xfId="8" xr:uid="{00000000-0005-0000-0000-000001000000}"/>
    <cellStyle name="MainTitle" xfId="7" xr:uid="{00000000-0005-0000-0000-000002000000}"/>
    <cellStyle name="Millares" xfId="14" builtinId="3"/>
    <cellStyle name="Millares [0]" xfId="6" builtinId="6"/>
    <cellStyle name="Millares [0] 2" xfId="11" xr:uid="{00000000-0005-0000-0000-000005000000}"/>
    <cellStyle name="Millares [0] 2 2" xfId="15" xr:uid="{00000000-0005-0000-0000-000006000000}"/>
    <cellStyle name="Millares 8" xfId="17" xr:uid="{00000000-0005-0000-0000-000007000000}"/>
    <cellStyle name="Moneda" xfId="1" builtinId="4"/>
    <cellStyle name="Moneda 2" xfId="3" xr:uid="{00000000-0005-0000-0000-000009000000}"/>
    <cellStyle name="Moneda 3" xfId="12" xr:uid="{00000000-0005-0000-0000-00000A000000}"/>
    <cellStyle name="Moneda 3 2" xfId="16" xr:uid="{00000000-0005-0000-0000-00000B000000}"/>
    <cellStyle name="Normal" xfId="0" builtinId="0"/>
    <cellStyle name="Normal 2" xfId="4" xr:uid="{00000000-0005-0000-0000-00000D000000}"/>
    <cellStyle name="Normal 2 2" xfId="13" xr:uid="{00000000-0005-0000-0000-00000E000000}"/>
    <cellStyle name="Normal 4" xfId="5" xr:uid="{00000000-0005-0000-0000-00000F000000}"/>
    <cellStyle name="Numeric" xfId="10" xr:uid="{00000000-0005-0000-0000-000010000000}"/>
    <cellStyle name="Porcentaje" xfId="2" builtinId="5"/>
  </cellStyles>
  <dxfs count="3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00FF00"/>
      <color rgb="FFCCFFFF"/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251</xdr:row>
      <xdr:rowOff>0</xdr:rowOff>
    </xdr:from>
    <xdr:to>
      <xdr:col>0</xdr:col>
      <xdr:colOff>57150</xdr:colOff>
      <xdr:row>251</xdr:row>
      <xdr:rowOff>182365</xdr:rowOff>
    </xdr:to>
    <xdr:sp macro="" textlink="">
      <xdr:nvSpPr>
        <xdr:cNvPr id="2" name="Text Box 394360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0" y="50263425"/>
          <a:ext cx="57150" cy="967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57150</xdr:colOff>
      <xdr:row>251</xdr:row>
      <xdr:rowOff>182365</xdr:rowOff>
    </xdr:to>
    <xdr:sp macro="" textlink="">
      <xdr:nvSpPr>
        <xdr:cNvPr id="3" name="Text Box 39474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0" y="50263425"/>
          <a:ext cx="57150" cy="967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57150</xdr:colOff>
      <xdr:row>251</xdr:row>
      <xdr:rowOff>182365</xdr:rowOff>
    </xdr:to>
    <xdr:sp macro="" textlink="">
      <xdr:nvSpPr>
        <xdr:cNvPr id="4" name="Text Box 394360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0" y="50263425"/>
          <a:ext cx="57150" cy="967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57150</xdr:colOff>
      <xdr:row>251</xdr:row>
      <xdr:rowOff>182365</xdr:rowOff>
    </xdr:to>
    <xdr:sp macro="" textlink="">
      <xdr:nvSpPr>
        <xdr:cNvPr id="5" name="Text Box 39474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 bwMode="auto">
        <a:xfrm>
          <a:off x="0" y="50263425"/>
          <a:ext cx="57150" cy="967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57150</xdr:colOff>
      <xdr:row>251</xdr:row>
      <xdr:rowOff>182365</xdr:rowOff>
    </xdr:to>
    <xdr:sp macro="" textlink="">
      <xdr:nvSpPr>
        <xdr:cNvPr id="6" name="Text Box 394360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>
          <a:spLocks noChangeArrowheads="1"/>
        </xdr:cNvSpPr>
      </xdr:nvSpPr>
      <xdr:spPr bwMode="auto">
        <a:xfrm>
          <a:off x="0" y="50263425"/>
          <a:ext cx="57150" cy="967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57150</xdr:colOff>
      <xdr:row>251</xdr:row>
      <xdr:rowOff>182365</xdr:rowOff>
    </xdr:to>
    <xdr:sp macro="" textlink="">
      <xdr:nvSpPr>
        <xdr:cNvPr id="7" name="Text Box 39474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>
          <a:spLocks noChangeArrowheads="1"/>
        </xdr:cNvSpPr>
      </xdr:nvSpPr>
      <xdr:spPr bwMode="auto">
        <a:xfrm>
          <a:off x="0" y="50263425"/>
          <a:ext cx="57150" cy="967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8" name="Text Box 39434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9" name="Text Box 39434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0" name="Text Box 39434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1" name="Text Box 39434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2" name="Text Box 39434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3" name="Text Box 39435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4" name="Text Box 39435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5" name="Text Box 39435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6" name="Text Box 39435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7" name="Text Box 39435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8" name="Text Box 39435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9" name="Text Box 39435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20" name="Text Box 39435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21" name="Text Box 39435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22" name="Text Box 39435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23" name="Text Box 39472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24" name="Text Box 394730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25" name="Text Box 39473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26" name="Text Box 394732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27" name="Text Box 394733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28" name="Text Box 394734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29" name="Text Box 394735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30" name="Text Box 394736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31" name="Text Box 394737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32" name="Text Box 394738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33" name="Text Box 394739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34" name="Text Box 394740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35" name="Text Box 39474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36" name="Text Box 394742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37" name="Text Box 394743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38" name="Text Box 3943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39" name="Text Box 3943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40" name="Text Box 3943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41" name="Text Box 3943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42" name="Text Box 3943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43" name="Text Box 3943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44" name="Text Box 3943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45" name="Text Box 3943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46" name="Text Box 3943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47" name="Text Box 3943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48" name="Text Box 3943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49" name="Text Box 3943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50" name="Text Box 3943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51" name="Text Box 3943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52" name="Text Box 3943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53" name="Text Box 394729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54" name="Text Box 394730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55" name="Text Box 39473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56" name="Text Box 394732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57" name="Text Box 394733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58" name="Text Box 394734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59" name="Text Box 394735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60" name="Text Box 394736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61" name="Text Box 394737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62" name="Text Box 394738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63" name="Text Box 394739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64" name="Text Box 394740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65" name="Text Box 39474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66" name="Text Box 394742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67" name="Text Box 394743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57150</xdr:colOff>
      <xdr:row>251</xdr:row>
      <xdr:rowOff>76200</xdr:rowOff>
    </xdr:to>
    <xdr:sp macro="" textlink="">
      <xdr:nvSpPr>
        <xdr:cNvPr id="68" name="Text Box 394360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57150</xdr:colOff>
      <xdr:row>251</xdr:row>
      <xdr:rowOff>76200</xdr:rowOff>
    </xdr:to>
    <xdr:sp macro="" textlink="">
      <xdr:nvSpPr>
        <xdr:cNvPr id="69" name="Text Box 39474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70" name="Text Box 39434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71" name="Text Box 39434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72" name="Text Box 39434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73" name="Text Box 39434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74" name="Text Box 39434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75" name="Text Box 39435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76" name="Text Box 39435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77" name="Text Box 39435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78" name="Text Box 39435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79" name="Text Box 39435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80" name="Text Box 39435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81" name="Text Box 39435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82" name="Text Box 39435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83" name="Text Box 39435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84" name="Text Box 39435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85" name="Text Box 394729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86" name="Text Box 394730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87" name="Text Box 39473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88" name="Text Box 394732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89" name="Text Box 394733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90" name="Text Box 394734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91" name="Text Box 394735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92" name="Text Box 394736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93" name="Text Box 394737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94" name="Text Box 394738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95" name="Text Box 394739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96" name="Text Box 394740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97" name="Text Box 39474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98" name="Text Box 394742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99" name="Text Box 394743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57150</xdr:colOff>
      <xdr:row>251</xdr:row>
      <xdr:rowOff>76200</xdr:rowOff>
    </xdr:to>
    <xdr:sp macro="" textlink="">
      <xdr:nvSpPr>
        <xdr:cNvPr id="100" name="Text Box 394360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57150</xdr:colOff>
      <xdr:row>251</xdr:row>
      <xdr:rowOff>76200</xdr:rowOff>
    </xdr:to>
    <xdr:sp macro="" textlink="">
      <xdr:nvSpPr>
        <xdr:cNvPr id="101" name="Text Box 39474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02" name="Text Box 39434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03" name="Text Box 39434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04" name="Text Box 39434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05" name="Text Box 39434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06" name="Text Box 39434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07" name="Text Box 39435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08" name="Text Box 39435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09" name="Text Box 39435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10" name="Text Box 39435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11" name="Text Box 39435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12" name="Text Box 39435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13" name="Text Box 39435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14" name="Text Box 39435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15" name="Text Box 39435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16" name="Text Box 39435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17" name="Text Box 394729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18" name="Text Box 394730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19" name="Text Box 39473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20" name="Text Box 394732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21" name="Text Box 394733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22" name="Text Box 394734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23" name="Text Box 394735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24" name="Text Box 394736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25" name="Text Box 394737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26" name="Text Box 394738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27" name="Text Box 394739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28" name="Text Box 394740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29" name="Text Box 39474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30" name="Text Box 394742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251</xdr:row>
      <xdr:rowOff>0</xdr:rowOff>
    </xdr:from>
    <xdr:to>
      <xdr:col>0</xdr:col>
      <xdr:colOff>95250</xdr:colOff>
      <xdr:row>251</xdr:row>
      <xdr:rowOff>38100</xdr:rowOff>
    </xdr:to>
    <xdr:sp macro="" textlink="">
      <xdr:nvSpPr>
        <xdr:cNvPr id="131" name="Text Box 394743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>
          <a:spLocks noChangeArrowheads="1"/>
        </xdr:cNvSpPr>
      </xdr:nvSpPr>
      <xdr:spPr bwMode="auto">
        <a:xfrm>
          <a:off x="0" y="56549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266700</xdr:colOff>
      <xdr:row>236</xdr:row>
      <xdr:rowOff>38100</xdr:rowOff>
    </xdr:to>
    <xdr:sp macro="" textlink="">
      <xdr:nvSpPr>
        <xdr:cNvPr id="132" name="Text Box 4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266700</xdr:colOff>
      <xdr:row>236</xdr:row>
      <xdr:rowOff>38100</xdr:rowOff>
    </xdr:to>
    <xdr:sp macro="" textlink="">
      <xdr:nvSpPr>
        <xdr:cNvPr id="133" name="Text Box 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266700</xdr:colOff>
      <xdr:row>236</xdr:row>
      <xdr:rowOff>38100</xdr:rowOff>
    </xdr:to>
    <xdr:sp macro="" textlink="">
      <xdr:nvSpPr>
        <xdr:cNvPr id="134" name="Text Box 4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266700</xdr:colOff>
      <xdr:row>236</xdr:row>
      <xdr:rowOff>38100</xdr:rowOff>
    </xdr:to>
    <xdr:sp macro="" textlink="">
      <xdr:nvSpPr>
        <xdr:cNvPr id="135" name="Text Box 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36" name="Text Box 39434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37" name="Text Box 39434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38" name="Text Box 39434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39" name="Text Box 39434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40" name="Text Box 39434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41" name="Text Box 39435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42" name="Text Box 39435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43" name="Text Box 39435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44" name="Text Box 39435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45" name="Text Box 39435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46" name="Text Box 39435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47" name="Text Box 39435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48" name="Text Box 39435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49" name="Text Box 39435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50" name="Text Box 39435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51" name="Text Box 394729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52" name="Text Box 394730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53" name="Text Box 394731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54" name="Text Box 394732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55" name="Text Box 394733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56" name="Text Box 394734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57" name="Text Box 394735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58" name="Text Box 394736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59" name="Text Box 394737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60" name="Text Box 394738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61" name="Text Box 394739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62" name="Text Box 394740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63" name="Text Box 394741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64" name="Text Box 394742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65" name="Text Box 394743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66" name="Text Box 39434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67" name="Text Box 39434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68" name="Text Box 39434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69" name="Text Box 39434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70" name="Text Box 39434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71" name="Text Box 39435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72" name="Text Box 39435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73" name="Text Box 39435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74" name="Text Box 39435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75" name="Text Box 39435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76" name="Text Box 39435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77" name="Text Box 39435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78" name="Text Box 39435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79" name="Text Box 39435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80" name="Text Box 39435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81" name="Text Box 394729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82" name="Text Box 394730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83" name="Text Box 394731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84" name="Text Box 394732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85" name="Text Box 394733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86" name="Text Box 394734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87" name="Text Box 394735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88" name="Text Box 394736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89" name="Text Box 394737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90" name="Text Box 394738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91" name="Text Box 394739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92" name="Text Box 394740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93" name="Text Box 394741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94" name="Text Box 394742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95" name="Text Box 394743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57150</xdr:colOff>
      <xdr:row>236</xdr:row>
      <xdr:rowOff>76200</xdr:rowOff>
    </xdr:to>
    <xdr:sp macro="" textlink="">
      <xdr:nvSpPr>
        <xdr:cNvPr id="196" name="Text Box 394360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57150</xdr:colOff>
      <xdr:row>236</xdr:row>
      <xdr:rowOff>76200</xdr:rowOff>
    </xdr:to>
    <xdr:sp macro="" textlink="">
      <xdr:nvSpPr>
        <xdr:cNvPr id="197" name="Text Box 39474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98" name="Text Box 39434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199" name="Text Box 39434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00" name="Text Box 39434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01" name="Text Box 39434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02" name="Text Box 39434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03" name="Text Box 39435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04" name="Text Box 39435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05" name="Text Box 39435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06" name="Text Box 39435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07" name="Text Box 39435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08" name="Text Box 39435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09" name="Text Box 39435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10" name="Text Box 39435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11" name="Text Box 39435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12" name="Text Box 39435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13" name="Text Box 394729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14" name="Text Box 394730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15" name="Text Box 394731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16" name="Text Box 394732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17" name="Text Box 394733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18" name="Text Box 394734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19" name="Text Box 394735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20" name="Text Box 394736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21" name="Text Box 39473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22" name="Text Box 394738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23" name="Text Box 394739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24" name="Text Box 394740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25" name="Text Box 394741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26" name="Text Box 394742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27" name="Text Box 394743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57150</xdr:colOff>
      <xdr:row>236</xdr:row>
      <xdr:rowOff>76200</xdr:rowOff>
    </xdr:to>
    <xdr:sp macro="" textlink="">
      <xdr:nvSpPr>
        <xdr:cNvPr id="228" name="Text Box 394360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57150</xdr:colOff>
      <xdr:row>236</xdr:row>
      <xdr:rowOff>76200</xdr:rowOff>
    </xdr:to>
    <xdr:sp macro="" textlink="">
      <xdr:nvSpPr>
        <xdr:cNvPr id="229" name="Text Box 39474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30" name="Text Box 39434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31" name="Text Box 39434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32" name="Text Box 39434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33" name="Text Box 39434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34" name="Text Box 39434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35" name="Text Box 39435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36" name="Text Box 39435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37" name="Text Box 39435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38" name="Text Box 39435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39" name="Text Box 39435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40" name="Text Box 39435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41" name="Text Box 39435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42" name="Text Box 39435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43" name="Text Box 39435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44" name="Text Box 39435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45" name="Text Box 394729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46" name="Text Box 394730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47" name="Text Box 394731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48" name="Text Box 394732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49" name="Text Box 394733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50" name="Text Box 394734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51" name="Text Box 394735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52" name="Text Box 394736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53" name="Text Box 394737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54" name="Text Box 394738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55" name="Text Box 394739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56" name="Text Box 394740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57" name="Text Box 394741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58" name="Text Box 394742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59" name="Text Box 394743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60" name="Text Box 39434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61" name="Text Box 39434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62" name="Text Box 39434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63" name="Text Box 39434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64" name="Text Box 39434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65" name="Text Box 39435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66" name="Text Box 39435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67" name="Text Box 39435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68" name="Text Box 39435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69" name="Text Box 39435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70" name="Text Box 39435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71" name="Text Box 39435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72" name="Text Box 39435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73" name="Text Box 39435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74" name="Text Box 39435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75" name="Text Box 394729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76" name="Text Box 394730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77" name="Text Box 394731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78" name="Text Box 394732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79" name="Text Box 394733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80" name="Text Box 394734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81" name="Text Box 394735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82" name="Text Box 394736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83" name="Text Box 394737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84" name="Text Box 394738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85" name="Text Box 394739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86" name="Text Box 394740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87" name="Text Box 394741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88" name="Text Box 394742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89" name="Text Box 394743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90" name="Text Box 39434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91" name="Text Box 39434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92" name="Text Box 39434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93" name="Text Box 39434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94" name="Text Box 39434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95" name="Text Box 39435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96" name="Text Box 39435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97" name="Text Box 39435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98" name="Text Box 39435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299" name="Text Box 39435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00" name="Text Box 39435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01" name="Text Box 39435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02" name="Text Box 39435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03" name="Text Box 39435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04" name="Text Box 39435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05" name="Text Box 394729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06" name="Text Box 394730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07" name="Text Box 394731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08" name="Text Box 394732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09" name="Text Box 394733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10" name="Text Box 394734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11" name="Text Box 394735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12" name="Text Box 394736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13" name="Text Box 394737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14" name="Text Box 394738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15" name="Text Box 394739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16" name="Text Box 394740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17" name="Text Box 394741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18" name="Text Box 394742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19" name="Text Box 394743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57150</xdr:colOff>
      <xdr:row>236</xdr:row>
      <xdr:rowOff>76200</xdr:rowOff>
    </xdr:to>
    <xdr:sp macro="" textlink="">
      <xdr:nvSpPr>
        <xdr:cNvPr id="320" name="Text Box 394360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57150</xdr:colOff>
      <xdr:row>236</xdr:row>
      <xdr:rowOff>76200</xdr:rowOff>
    </xdr:to>
    <xdr:sp macro="" textlink="">
      <xdr:nvSpPr>
        <xdr:cNvPr id="321" name="Text Box 39474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22" name="Text Box 39434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23" name="Text Box 39434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24" name="Text Box 39434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25" name="Text Box 39434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26" name="Text Box 39434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27" name="Text Box 39435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28" name="Text Box 39435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29" name="Text Box 39435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30" name="Text Box 39435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31" name="Text Box 39435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32" name="Text Box 39435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33" name="Text Box 39435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34" name="Text Box 39435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35" name="Text Box 39435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36" name="Text Box 39435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37" name="Text Box 394729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38" name="Text Box 394730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39" name="Text Box 394731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40" name="Text Box 394732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41" name="Text Box 394733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42" name="Text Box 394734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43" name="Text Box 394735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44" name="Text Box 394736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45" name="Text Box 394737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46" name="Text Box 394738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47" name="Text Box 394739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48" name="Text Box 394740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49" name="Text Box 394741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50" name="Text Box 394742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51" name="Text Box 394743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57150</xdr:colOff>
      <xdr:row>236</xdr:row>
      <xdr:rowOff>76200</xdr:rowOff>
    </xdr:to>
    <xdr:sp macro="" textlink="">
      <xdr:nvSpPr>
        <xdr:cNvPr id="352" name="Text Box 394360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57150</xdr:colOff>
      <xdr:row>236</xdr:row>
      <xdr:rowOff>76200</xdr:rowOff>
    </xdr:to>
    <xdr:sp macro="" textlink="">
      <xdr:nvSpPr>
        <xdr:cNvPr id="353" name="Text Box 394744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54" name="Text Box 394345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55" name="Text Box 394346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56" name="Text Box 394347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57" name="Text Box 394348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58" name="Text Box 394349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59" name="Text Box 394350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60" name="Text Box 394351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61" name="Text Box 394352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62" name="Text Box 394353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63" name="Text Box 394354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64" name="Text Box 394355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65" name="Text Box 394356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66" name="Text Box 394357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67" name="Text Box 394358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68" name="Text Box 394359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69" name="Text Box 394729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70" name="Text Box 394730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71" name="Text Box 394731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72" name="Text Box 394732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73" name="Text Box 394733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74" name="Text Box 394734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75" name="Text Box 394735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76" name="Text Box 394736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77" name="Text Box 394737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78" name="Text Box 394738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79" name="Text Box 394739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80" name="Text Box 394740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81" name="Text Box 394741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82" name="Text Box 394742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0</xdr:col>
      <xdr:colOff>95250</xdr:colOff>
      <xdr:row>236</xdr:row>
      <xdr:rowOff>38100</xdr:rowOff>
    </xdr:to>
    <xdr:sp macro="" textlink="">
      <xdr:nvSpPr>
        <xdr:cNvPr id="383" name="Text Box 394743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 txBox="1">
          <a:spLocks noChangeArrowheads="1"/>
        </xdr:cNvSpPr>
      </xdr:nvSpPr>
      <xdr:spPr bwMode="auto">
        <a:xfrm>
          <a:off x="0" y="567404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384" name="Text Box 4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385" name="Text Box 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386" name="Text Box 4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387" name="Text Box 4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388" name="Text Box 4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389" name="Text Box 4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390" name="Text Box 4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391" name="Text Box 4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392" name="Text Box 4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393" name="Text Box 4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394" name="Text Box 4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395" name="Text Box 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396" name="Text Box 4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397" name="Text Box 4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398" name="Text Box 4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399" name="Text Box 4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00" name="Text Box 4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01" name="Text Box 4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02" name="Text Box 4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03" name="Text Box 4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04" name="Text Box 4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05" name="Text Box 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06" name="Text Box 4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07" name="Text Box 4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08" name="Text Box 4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09" name="Text Box 4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10" name="Text Box 4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11" name="Text Box 4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12" name="Text Box 4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13" name="Text Box 4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14" name="Text Box 4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15" name="Text Box 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16" name="Text Box 4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17" name="Text Box 4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18" name="Text Box 4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19" name="Text Box 4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47625</xdr:rowOff>
    </xdr:to>
    <xdr:sp macro="" textlink="">
      <xdr:nvSpPr>
        <xdr:cNvPr id="420" name="Text Box 4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47625</xdr:rowOff>
    </xdr:to>
    <xdr:sp macro="" textlink="">
      <xdr:nvSpPr>
        <xdr:cNvPr id="421" name="Text Box 4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22" name="Text Box 4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23" name="Text Box 4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47625</xdr:rowOff>
    </xdr:to>
    <xdr:sp macro="" textlink="">
      <xdr:nvSpPr>
        <xdr:cNvPr id="424" name="Text Box 4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47625</xdr:rowOff>
    </xdr:to>
    <xdr:sp macro="" textlink="">
      <xdr:nvSpPr>
        <xdr:cNvPr id="425" name="Text Box 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26" name="Text Box 4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27" name="Text Box 4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28" name="Text Box 4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29" name="Text Box 4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30" name="Text Box 4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31" name="Text Box 4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32" name="Text Box 4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33" name="Text Box 4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34" name="Text Box 4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35" name="Text Box 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36" name="Text Box 4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37" name="Text Box 4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38" name="Text Box 4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39" name="Text Box 4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40" name="Text Box 4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41" name="Text Box 4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42" name="Text Box 4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43" name="Text Box 4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44" name="Text Box 4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45" name="Text Box 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46" name="Text Box 4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47" name="Text Box 4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47625</xdr:rowOff>
    </xdr:to>
    <xdr:sp macro="" textlink="">
      <xdr:nvSpPr>
        <xdr:cNvPr id="448" name="Text Box 4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47625</xdr:rowOff>
    </xdr:to>
    <xdr:sp macro="" textlink="">
      <xdr:nvSpPr>
        <xdr:cNvPr id="449" name="Text Box 4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50" name="Text Box 4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51" name="Text Box 4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47625</xdr:rowOff>
    </xdr:to>
    <xdr:sp macro="" textlink="">
      <xdr:nvSpPr>
        <xdr:cNvPr id="452" name="Text Box 4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47625</xdr:rowOff>
    </xdr:to>
    <xdr:sp macro="" textlink="">
      <xdr:nvSpPr>
        <xdr:cNvPr id="453" name="Text Box 4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54" name="Text Box 4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55" name="Text Box 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56" name="Text Box 4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57" name="Text Box 4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58" name="Text Box 4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59" name="Text Box 4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60" name="Text Box 4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61" name="Text Box 4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62" name="Text Box 4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63" name="Text Box 4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64" name="Text Box 4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65" name="Text Box 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66" name="Text Box 4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67" name="Text Box 4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68" name="Text Box 4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69" name="Text Box 4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70" name="Text Box 4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71" name="Text Box 4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72" name="Text Box 4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73" name="Text Box 4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74" name="Text Box 4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75" name="Text Box 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76" name="Text Box 4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77" name="Text Box 4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78" name="Text Box 4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79" name="Text Box 4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80" name="Text Box 4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81" name="Text Box 4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82" name="Text Box 4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66675</xdr:colOff>
      <xdr:row>252</xdr:row>
      <xdr:rowOff>57150</xdr:rowOff>
    </xdr:to>
    <xdr:sp macro="" textlink="">
      <xdr:nvSpPr>
        <xdr:cNvPr id="483" name="Text Box 4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84" name="Text Box 4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85" name="Text Box 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86" name="Text Box 4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252</xdr:row>
      <xdr:rowOff>0</xdr:rowOff>
    </xdr:from>
    <xdr:to>
      <xdr:col>0</xdr:col>
      <xdr:colOff>266700</xdr:colOff>
      <xdr:row>252</xdr:row>
      <xdr:rowOff>38100</xdr:rowOff>
    </xdr:to>
    <xdr:sp macro="" textlink="">
      <xdr:nvSpPr>
        <xdr:cNvPr id="487" name="Text Box 4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472</xdr:row>
      <xdr:rowOff>0</xdr:rowOff>
    </xdr:from>
    <xdr:to>
      <xdr:col>0</xdr:col>
      <xdr:colOff>66675</xdr:colOff>
      <xdr:row>472</xdr:row>
      <xdr:rowOff>57150</xdr:rowOff>
    </xdr:to>
    <xdr:sp macro="" textlink="">
      <xdr:nvSpPr>
        <xdr:cNvPr id="488" name="Text Box 4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 txBox="1">
          <a:spLocks noChangeArrowheads="1"/>
        </xdr:cNvSpPr>
      </xdr:nvSpPr>
      <xdr:spPr bwMode="auto">
        <a:xfrm>
          <a:off x="0" y="1509903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472</xdr:row>
      <xdr:rowOff>0</xdr:rowOff>
    </xdr:from>
    <xdr:to>
      <xdr:col>0</xdr:col>
      <xdr:colOff>66675</xdr:colOff>
      <xdr:row>472</xdr:row>
      <xdr:rowOff>57150</xdr:rowOff>
    </xdr:to>
    <xdr:sp macro="" textlink="">
      <xdr:nvSpPr>
        <xdr:cNvPr id="489" name="Text Box 4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 txBox="1">
          <a:spLocks noChangeArrowheads="1"/>
        </xdr:cNvSpPr>
      </xdr:nvSpPr>
      <xdr:spPr bwMode="auto">
        <a:xfrm>
          <a:off x="0" y="1509903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472</xdr:row>
      <xdr:rowOff>0</xdr:rowOff>
    </xdr:from>
    <xdr:to>
      <xdr:col>0</xdr:col>
      <xdr:colOff>66675</xdr:colOff>
      <xdr:row>472</xdr:row>
      <xdr:rowOff>57150</xdr:rowOff>
    </xdr:to>
    <xdr:sp macro="" textlink="">
      <xdr:nvSpPr>
        <xdr:cNvPr id="490" name="Text Box 4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 txBox="1">
          <a:spLocks noChangeArrowheads="1"/>
        </xdr:cNvSpPr>
      </xdr:nvSpPr>
      <xdr:spPr bwMode="auto">
        <a:xfrm>
          <a:off x="0" y="1509903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472</xdr:row>
      <xdr:rowOff>0</xdr:rowOff>
    </xdr:from>
    <xdr:to>
      <xdr:col>0</xdr:col>
      <xdr:colOff>66675</xdr:colOff>
      <xdr:row>472</xdr:row>
      <xdr:rowOff>57150</xdr:rowOff>
    </xdr:to>
    <xdr:sp macro="" textlink="">
      <xdr:nvSpPr>
        <xdr:cNvPr id="491" name="Text Box 4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 txBox="1">
          <a:spLocks noChangeArrowheads="1"/>
        </xdr:cNvSpPr>
      </xdr:nvSpPr>
      <xdr:spPr bwMode="auto">
        <a:xfrm>
          <a:off x="0" y="1509903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472</xdr:row>
      <xdr:rowOff>0</xdr:rowOff>
    </xdr:from>
    <xdr:to>
      <xdr:col>0</xdr:col>
      <xdr:colOff>66675</xdr:colOff>
      <xdr:row>472</xdr:row>
      <xdr:rowOff>57150</xdr:rowOff>
    </xdr:to>
    <xdr:sp macro="" textlink="">
      <xdr:nvSpPr>
        <xdr:cNvPr id="492" name="Text Box 4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 txBox="1">
          <a:spLocks noChangeArrowheads="1"/>
        </xdr:cNvSpPr>
      </xdr:nvSpPr>
      <xdr:spPr bwMode="auto">
        <a:xfrm>
          <a:off x="0" y="1509903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472</xdr:row>
      <xdr:rowOff>0</xdr:rowOff>
    </xdr:from>
    <xdr:to>
      <xdr:col>0</xdr:col>
      <xdr:colOff>66675</xdr:colOff>
      <xdr:row>472</xdr:row>
      <xdr:rowOff>57150</xdr:rowOff>
    </xdr:to>
    <xdr:sp macro="" textlink="">
      <xdr:nvSpPr>
        <xdr:cNvPr id="493" name="Text Box 4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 txBox="1">
          <a:spLocks noChangeArrowheads="1"/>
        </xdr:cNvSpPr>
      </xdr:nvSpPr>
      <xdr:spPr bwMode="auto">
        <a:xfrm>
          <a:off x="0" y="1509903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472</xdr:row>
      <xdr:rowOff>0</xdr:rowOff>
    </xdr:from>
    <xdr:to>
      <xdr:col>0</xdr:col>
      <xdr:colOff>66675</xdr:colOff>
      <xdr:row>472</xdr:row>
      <xdr:rowOff>57150</xdr:rowOff>
    </xdr:to>
    <xdr:sp macro="" textlink="">
      <xdr:nvSpPr>
        <xdr:cNvPr id="494" name="Text Box 4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SpPr txBox="1">
          <a:spLocks noChangeArrowheads="1"/>
        </xdr:cNvSpPr>
      </xdr:nvSpPr>
      <xdr:spPr bwMode="auto">
        <a:xfrm>
          <a:off x="0" y="1509903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472</xdr:row>
      <xdr:rowOff>0</xdr:rowOff>
    </xdr:from>
    <xdr:to>
      <xdr:col>0</xdr:col>
      <xdr:colOff>66675</xdr:colOff>
      <xdr:row>472</xdr:row>
      <xdr:rowOff>57150</xdr:rowOff>
    </xdr:to>
    <xdr:sp macro="" textlink="">
      <xdr:nvSpPr>
        <xdr:cNvPr id="495" name="Text Box 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 txBox="1">
          <a:spLocks noChangeArrowheads="1"/>
        </xdr:cNvSpPr>
      </xdr:nvSpPr>
      <xdr:spPr bwMode="auto">
        <a:xfrm>
          <a:off x="0" y="1509903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472</xdr:row>
      <xdr:rowOff>0</xdr:rowOff>
    </xdr:from>
    <xdr:to>
      <xdr:col>0</xdr:col>
      <xdr:colOff>66675</xdr:colOff>
      <xdr:row>472</xdr:row>
      <xdr:rowOff>57150</xdr:rowOff>
    </xdr:to>
    <xdr:sp macro="" textlink="">
      <xdr:nvSpPr>
        <xdr:cNvPr id="496" name="Text Box 4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SpPr txBox="1">
          <a:spLocks noChangeArrowheads="1"/>
        </xdr:cNvSpPr>
      </xdr:nvSpPr>
      <xdr:spPr bwMode="auto">
        <a:xfrm>
          <a:off x="0" y="1509903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472</xdr:row>
      <xdr:rowOff>0</xdr:rowOff>
    </xdr:from>
    <xdr:to>
      <xdr:col>0</xdr:col>
      <xdr:colOff>66675</xdr:colOff>
      <xdr:row>472</xdr:row>
      <xdr:rowOff>57150</xdr:rowOff>
    </xdr:to>
    <xdr:sp macro="" textlink="">
      <xdr:nvSpPr>
        <xdr:cNvPr id="497" name="Text Box 4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SpPr txBox="1">
          <a:spLocks noChangeArrowheads="1"/>
        </xdr:cNvSpPr>
      </xdr:nvSpPr>
      <xdr:spPr bwMode="auto">
        <a:xfrm>
          <a:off x="0" y="1509903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472</xdr:row>
      <xdr:rowOff>0</xdr:rowOff>
    </xdr:from>
    <xdr:to>
      <xdr:col>0</xdr:col>
      <xdr:colOff>66675</xdr:colOff>
      <xdr:row>472</xdr:row>
      <xdr:rowOff>57150</xdr:rowOff>
    </xdr:to>
    <xdr:sp macro="" textlink="">
      <xdr:nvSpPr>
        <xdr:cNvPr id="498" name="Text Box 4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 txBox="1">
          <a:spLocks noChangeArrowheads="1"/>
        </xdr:cNvSpPr>
      </xdr:nvSpPr>
      <xdr:spPr bwMode="auto">
        <a:xfrm>
          <a:off x="0" y="1509903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472</xdr:row>
      <xdr:rowOff>0</xdr:rowOff>
    </xdr:from>
    <xdr:to>
      <xdr:col>0</xdr:col>
      <xdr:colOff>66675</xdr:colOff>
      <xdr:row>472</xdr:row>
      <xdr:rowOff>57150</xdr:rowOff>
    </xdr:to>
    <xdr:sp macro="" textlink="">
      <xdr:nvSpPr>
        <xdr:cNvPr id="499" name="Text Box 4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 txBox="1">
          <a:spLocks noChangeArrowheads="1"/>
        </xdr:cNvSpPr>
      </xdr:nvSpPr>
      <xdr:spPr bwMode="auto">
        <a:xfrm>
          <a:off x="0" y="1509903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472</xdr:row>
      <xdr:rowOff>0</xdr:rowOff>
    </xdr:from>
    <xdr:to>
      <xdr:col>0</xdr:col>
      <xdr:colOff>266700</xdr:colOff>
      <xdr:row>472</xdr:row>
      <xdr:rowOff>38100</xdr:rowOff>
    </xdr:to>
    <xdr:sp macro="" textlink="">
      <xdr:nvSpPr>
        <xdr:cNvPr id="500" name="Text Box 4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 txBox="1">
          <a:spLocks noChangeArrowheads="1"/>
        </xdr:cNvSpPr>
      </xdr:nvSpPr>
      <xdr:spPr bwMode="auto">
        <a:xfrm>
          <a:off x="0" y="150990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472</xdr:row>
      <xdr:rowOff>0</xdr:rowOff>
    </xdr:from>
    <xdr:to>
      <xdr:col>0</xdr:col>
      <xdr:colOff>266700</xdr:colOff>
      <xdr:row>472</xdr:row>
      <xdr:rowOff>38100</xdr:rowOff>
    </xdr:to>
    <xdr:sp macro="" textlink="">
      <xdr:nvSpPr>
        <xdr:cNvPr id="501" name="Text Box 4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 txBox="1">
          <a:spLocks noChangeArrowheads="1"/>
        </xdr:cNvSpPr>
      </xdr:nvSpPr>
      <xdr:spPr bwMode="auto">
        <a:xfrm>
          <a:off x="0" y="150990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472</xdr:row>
      <xdr:rowOff>0</xdr:rowOff>
    </xdr:from>
    <xdr:to>
      <xdr:col>0</xdr:col>
      <xdr:colOff>266700</xdr:colOff>
      <xdr:row>472</xdr:row>
      <xdr:rowOff>38100</xdr:rowOff>
    </xdr:to>
    <xdr:sp macro="" textlink="">
      <xdr:nvSpPr>
        <xdr:cNvPr id="502" name="Text Box 4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 txBox="1">
          <a:spLocks noChangeArrowheads="1"/>
        </xdr:cNvSpPr>
      </xdr:nvSpPr>
      <xdr:spPr bwMode="auto">
        <a:xfrm>
          <a:off x="0" y="150990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472</xdr:row>
      <xdr:rowOff>0</xdr:rowOff>
    </xdr:from>
    <xdr:to>
      <xdr:col>0</xdr:col>
      <xdr:colOff>266700</xdr:colOff>
      <xdr:row>472</xdr:row>
      <xdr:rowOff>38100</xdr:rowOff>
    </xdr:to>
    <xdr:sp macro="" textlink="">
      <xdr:nvSpPr>
        <xdr:cNvPr id="503" name="Text Box 4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 txBox="1">
          <a:spLocks noChangeArrowheads="1"/>
        </xdr:cNvSpPr>
      </xdr:nvSpPr>
      <xdr:spPr bwMode="auto">
        <a:xfrm>
          <a:off x="0" y="150990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0</xdr:colOff>
      <xdr:row>5</xdr:row>
      <xdr:rowOff>0</xdr:rowOff>
    </xdr:from>
    <xdr:ext cx="66675" cy="57150"/>
    <xdr:sp macro="" textlink="">
      <xdr:nvSpPr>
        <xdr:cNvPr id="504" name="Text Box 4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 txBox="1">
          <a:spLocks noChangeArrowheads="1"/>
        </xdr:cNvSpPr>
      </xdr:nvSpPr>
      <xdr:spPr bwMode="auto">
        <a:xfrm>
          <a:off x="0" y="1511808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5</xdr:row>
      <xdr:rowOff>0</xdr:rowOff>
    </xdr:from>
    <xdr:ext cx="66675" cy="57150"/>
    <xdr:sp macro="" textlink="">
      <xdr:nvSpPr>
        <xdr:cNvPr id="505" name="Text Box 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 txBox="1">
          <a:spLocks noChangeArrowheads="1"/>
        </xdr:cNvSpPr>
      </xdr:nvSpPr>
      <xdr:spPr bwMode="auto">
        <a:xfrm>
          <a:off x="0" y="1511808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5</xdr:row>
      <xdr:rowOff>0</xdr:rowOff>
    </xdr:from>
    <xdr:ext cx="66675" cy="57150"/>
    <xdr:sp macro="" textlink="">
      <xdr:nvSpPr>
        <xdr:cNvPr id="506" name="Text Box 4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 txBox="1">
          <a:spLocks noChangeArrowheads="1"/>
        </xdr:cNvSpPr>
      </xdr:nvSpPr>
      <xdr:spPr bwMode="auto">
        <a:xfrm>
          <a:off x="0" y="1511808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5</xdr:row>
      <xdr:rowOff>0</xdr:rowOff>
    </xdr:from>
    <xdr:ext cx="66675" cy="57150"/>
    <xdr:sp macro="" textlink="">
      <xdr:nvSpPr>
        <xdr:cNvPr id="507" name="Text Box 4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 txBox="1">
          <a:spLocks noChangeArrowheads="1"/>
        </xdr:cNvSpPr>
      </xdr:nvSpPr>
      <xdr:spPr bwMode="auto">
        <a:xfrm>
          <a:off x="0" y="1511808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5</xdr:row>
      <xdr:rowOff>0</xdr:rowOff>
    </xdr:from>
    <xdr:ext cx="66675" cy="57150"/>
    <xdr:sp macro="" textlink="">
      <xdr:nvSpPr>
        <xdr:cNvPr id="508" name="Text Box 4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 txBox="1">
          <a:spLocks noChangeArrowheads="1"/>
        </xdr:cNvSpPr>
      </xdr:nvSpPr>
      <xdr:spPr bwMode="auto">
        <a:xfrm>
          <a:off x="0" y="1511808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5</xdr:row>
      <xdr:rowOff>0</xdr:rowOff>
    </xdr:from>
    <xdr:ext cx="66675" cy="57150"/>
    <xdr:sp macro="" textlink="">
      <xdr:nvSpPr>
        <xdr:cNvPr id="509" name="Text Box 4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 txBox="1">
          <a:spLocks noChangeArrowheads="1"/>
        </xdr:cNvSpPr>
      </xdr:nvSpPr>
      <xdr:spPr bwMode="auto">
        <a:xfrm>
          <a:off x="0" y="1511808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5</xdr:row>
      <xdr:rowOff>0</xdr:rowOff>
    </xdr:from>
    <xdr:ext cx="66675" cy="57150"/>
    <xdr:sp macro="" textlink="">
      <xdr:nvSpPr>
        <xdr:cNvPr id="510" name="Text Box 4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 txBox="1">
          <a:spLocks noChangeArrowheads="1"/>
        </xdr:cNvSpPr>
      </xdr:nvSpPr>
      <xdr:spPr bwMode="auto">
        <a:xfrm>
          <a:off x="0" y="1511808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5</xdr:row>
      <xdr:rowOff>0</xdr:rowOff>
    </xdr:from>
    <xdr:ext cx="66675" cy="57150"/>
    <xdr:sp macro="" textlink="">
      <xdr:nvSpPr>
        <xdr:cNvPr id="511" name="Text Box 4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 txBox="1">
          <a:spLocks noChangeArrowheads="1"/>
        </xdr:cNvSpPr>
      </xdr:nvSpPr>
      <xdr:spPr bwMode="auto">
        <a:xfrm>
          <a:off x="0" y="1511808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5</xdr:row>
      <xdr:rowOff>0</xdr:rowOff>
    </xdr:from>
    <xdr:ext cx="66675" cy="57150"/>
    <xdr:sp macro="" textlink="">
      <xdr:nvSpPr>
        <xdr:cNvPr id="512" name="Text Box 4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 txBox="1">
          <a:spLocks noChangeArrowheads="1"/>
        </xdr:cNvSpPr>
      </xdr:nvSpPr>
      <xdr:spPr bwMode="auto">
        <a:xfrm>
          <a:off x="0" y="1511808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5</xdr:row>
      <xdr:rowOff>0</xdr:rowOff>
    </xdr:from>
    <xdr:ext cx="66675" cy="57150"/>
    <xdr:sp macro="" textlink="">
      <xdr:nvSpPr>
        <xdr:cNvPr id="513" name="Text Box 4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 txBox="1">
          <a:spLocks noChangeArrowheads="1"/>
        </xdr:cNvSpPr>
      </xdr:nvSpPr>
      <xdr:spPr bwMode="auto">
        <a:xfrm>
          <a:off x="0" y="1511808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5</xdr:row>
      <xdr:rowOff>0</xdr:rowOff>
    </xdr:from>
    <xdr:ext cx="66675" cy="57150"/>
    <xdr:sp macro="" textlink="">
      <xdr:nvSpPr>
        <xdr:cNvPr id="514" name="Text Box 4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 txBox="1">
          <a:spLocks noChangeArrowheads="1"/>
        </xdr:cNvSpPr>
      </xdr:nvSpPr>
      <xdr:spPr bwMode="auto">
        <a:xfrm>
          <a:off x="0" y="1511808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5</xdr:row>
      <xdr:rowOff>0</xdr:rowOff>
    </xdr:from>
    <xdr:ext cx="66675" cy="57150"/>
    <xdr:sp macro="" textlink="">
      <xdr:nvSpPr>
        <xdr:cNvPr id="515" name="Text Box 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 txBox="1">
          <a:spLocks noChangeArrowheads="1"/>
        </xdr:cNvSpPr>
      </xdr:nvSpPr>
      <xdr:spPr bwMode="auto">
        <a:xfrm>
          <a:off x="0" y="1511808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5</xdr:row>
      <xdr:rowOff>0</xdr:rowOff>
    </xdr:from>
    <xdr:ext cx="266700" cy="38100"/>
    <xdr:sp macro="" textlink="">
      <xdr:nvSpPr>
        <xdr:cNvPr id="516" name="Text Box 4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 txBox="1">
          <a:spLocks noChangeArrowheads="1"/>
        </xdr:cNvSpPr>
      </xdr:nvSpPr>
      <xdr:spPr bwMode="auto">
        <a:xfrm>
          <a:off x="0" y="1511808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5</xdr:row>
      <xdr:rowOff>0</xdr:rowOff>
    </xdr:from>
    <xdr:ext cx="266700" cy="38100"/>
    <xdr:sp macro="" textlink="">
      <xdr:nvSpPr>
        <xdr:cNvPr id="517" name="Text Box 4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 txBox="1">
          <a:spLocks noChangeArrowheads="1"/>
        </xdr:cNvSpPr>
      </xdr:nvSpPr>
      <xdr:spPr bwMode="auto">
        <a:xfrm>
          <a:off x="0" y="1511808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5</xdr:row>
      <xdr:rowOff>0</xdr:rowOff>
    </xdr:from>
    <xdr:ext cx="266700" cy="38100"/>
    <xdr:sp macro="" textlink="">
      <xdr:nvSpPr>
        <xdr:cNvPr id="518" name="Text Box 4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 txBox="1">
          <a:spLocks noChangeArrowheads="1"/>
        </xdr:cNvSpPr>
      </xdr:nvSpPr>
      <xdr:spPr bwMode="auto">
        <a:xfrm>
          <a:off x="0" y="1511808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5</xdr:row>
      <xdr:rowOff>0</xdr:rowOff>
    </xdr:from>
    <xdr:ext cx="266700" cy="38100"/>
    <xdr:sp macro="" textlink="">
      <xdr:nvSpPr>
        <xdr:cNvPr id="519" name="Text Box 4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 txBox="1">
          <a:spLocks noChangeArrowheads="1"/>
        </xdr:cNvSpPr>
      </xdr:nvSpPr>
      <xdr:spPr bwMode="auto">
        <a:xfrm>
          <a:off x="0" y="1511808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0</xdr:colOff>
      <xdr:row>292</xdr:row>
      <xdr:rowOff>0</xdr:rowOff>
    </xdr:from>
    <xdr:to>
      <xdr:col>0</xdr:col>
      <xdr:colOff>266700</xdr:colOff>
      <xdr:row>292</xdr:row>
      <xdr:rowOff>38100</xdr:rowOff>
    </xdr:to>
    <xdr:sp macro="" textlink="">
      <xdr:nvSpPr>
        <xdr:cNvPr id="520" name="Text Box 4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 txBox="1">
          <a:spLocks noChangeArrowheads="1"/>
        </xdr:cNvSpPr>
      </xdr:nvSpPr>
      <xdr:spPr bwMode="auto">
        <a:xfrm>
          <a:off x="0" y="3810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292</xdr:row>
      <xdr:rowOff>0</xdr:rowOff>
    </xdr:from>
    <xdr:to>
      <xdr:col>0</xdr:col>
      <xdr:colOff>266700</xdr:colOff>
      <xdr:row>292</xdr:row>
      <xdr:rowOff>38100</xdr:rowOff>
    </xdr:to>
    <xdr:sp macro="" textlink="">
      <xdr:nvSpPr>
        <xdr:cNvPr id="521" name="Text Box 4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 txBox="1">
          <a:spLocks noChangeArrowheads="1"/>
        </xdr:cNvSpPr>
      </xdr:nvSpPr>
      <xdr:spPr bwMode="auto">
        <a:xfrm>
          <a:off x="0" y="3810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292</xdr:row>
      <xdr:rowOff>0</xdr:rowOff>
    </xdr:from>
    <xdr:to>
      <xdr:col>0</xdr:col>
      <xdr:colOff>266700</xdr:colOff>
      <xdr:row>292</xdr:row>
      <xdr:rowOff>38100</xdr:rowOff>
    </xdr:to>
    <xdr:sp macro="" textlink="">
      <xdr:nvSpPr>
        <xdr:cNvPr id="522" name="Text Box 4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 txBox="1">
          <a:spLocks noChangeArrowheads="1"/>
        </xdr:cNvSpPr>
      </xdr:nvSpPr>
      <xdr:spPr bwMode="auto">
        <a:xfrm>
          <a:off x="0" y="3810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292</xdr:row>
      <xdr:rowOff>0</xdr:rowOff>
    </xdr:from>
    <xdr:to>
      <xdr:col>0</xdr:col>
      <xdr:colOff>266700</xdr:colOff>
      <xdr:row>292</xdr:row>
      <xdr:rowOff>38100</xdr:rowOff>
    </xdr:to>
    <xdr:sp macro="" textlink="">
      <xdr:nvSpPr>
        <xdr:cNvPr id="523" name="Text Box 4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 txBox="1">
          <a:spLocks noChangeArrowheads="1"/>
        </xdr:cNvSpPr>
      </xdr:nvSpPr>
      <xdr:spPr bwMode="auto">
        <a:xfrm>
          <a:off x="0" y="3810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292</xdr:row>
      <xdr:rowOff>0</xdr:rowOff>
    </xdr:from>
    <xdr:to>
      <xdr:col>0</xdr:col>
      <xdr:colOff>266700</xdr:colOff>
      <xdr:row>292</xdr:row>
      <xdr:rowOff>38100</xdr:rowOff>
    </xdr:to>
    <xdr:sp macro="" textlink="">
      <xdr:nvSpPr>
        <xdr:cNvPr id="524" name="Text Box 4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 txBox="1">
          <a:spLocks noChangeArrowheads="1"/>
        </xdr:cNvSpPr>
      </xdr:nvSpPr>
      <xdr:spPr bwMode="auto">
        <a:xfrm>
          <a:off x="0" y="3810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292</xdr:row>
      <xdr:rowOff>0</xdr:rowOff>
    </xdr:from>
    <xdr:to>
      <xdr:col>0</xdr:col>
      <xdr:colOff>266700</xdr:colOff>
      <xdr:row>292</xdr:row>
      <xdr:rowOff>38100</xdr:rowOff>
    </xdr:to>
    <xdr:sp macro="" textlink="">
      <xdr:nvSpPr>
        <xdr:cNvPr id="525" name="Text Box 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 txBox="1">
          <a:spLocks noChangeArrowheads="1"/>
        </xdr:cNvSpPr>
      </xdr:nvSpPr>
      <xdr:spPr bwMode="auto">
        <a:xfrm>
          <a:off x="0" y="3810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292</xdr:row>
      <xdr:rowOff>0</xdr:rowOff>
    </xdr:from>
    <xdr:to>
      <xdr:col>0</xdr:col>
      <xdr:colOff>266700</xdr:colOff>
      <xdr:row>292</xdr:row>
      <xdr:rowOff>38100</xdr:rowOff>
    </xdr:to>
    <xdr:sp macro="" textlink="">
      <xdr:nvSpPr>
        <xdr:cNvPr id="526" name="Text Box 4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 txBox="1">
          <a:spLocks noChangeArrowheads="1"/>
        </xdr:cNvSpPr>
      </xdr:nvSpPr>
      <xdr:spPr bwMode="auto">
        <a:xfrm>
          <a:off x="0" y="3810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292</xdr:row>
      <xdr:rowOff>0</xdr:rowOff>
    </xdr:from>
    <xdr:to>
      <xdr:col>0</xdr:col>
      <xdr:colOff>266700</xdr:colOff>
      <xdr:row>292</xdr:row>
      <xdr:rowOff>38100</xdr:rowOff>
    </xdr:to>
    <xdr:sp macro="" textlink="">
      <xdr:nvSpPr>
        <xdr:cNvPr id="527" name="Text Box 4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 txBox="1">
          <a:spLocks noChangeArrowheads="1"/>
        </xdr:cNvSpPr>
      </xdr:nvSpPr>
      <xdr:spPr bwMode="auto">
        <a:xfrm>
          <a:off x="0" y="3810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292</xdr:row>
      <xdr:rowOff>0</xdr:rowOff>
    </xdr:from>
    <xdr:to>
      <xdr:col>0</xdr:col>
      <xdr:colOff>266700</xdr:colOff>
      <xdr:row>292</xdr:row>
      <xdr:rowOff>38100</xdr:rowOff>
    </xdr:to>
    <xdr:sp macro="" textlink="">
      <xdr:nvSpPr>
        <xdr:cNvPr id="528" name="Text Box 4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 txBox="1">
          <a:spLocks noChangeArrowheads="1"/>
        </xdr:cNvSpPr>
      </xdr:nvSpPr>
      <xdr:spPr bwMode="auto">
        <a:xfrm>
          <a:off x="0" y="3810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292</xdr:row>
      <xdr:rowOff>0</xdr:rowOff>
    </xdr:from>
    <xdr:to>
      <xdr:col>0</xdr:col>
      <xdr:colOff>266700</xdr:colOff>
      <xdr:row>292</xdr:row>
      <xdr:rowOff>38100</xdr:rowOff>
    </xdr:to>
    <xdr:sp macro="" textlink="">
      <xdr:nvSpPr>
        <xdr:cNvPr id="529" name="Text Box 4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 txBox="1">
          <a:spLocks noChangeArrowheads="1"/>
        </xdr:cNvSpPr>
      </xdr:nvSpPr>
      <xdr:spPr bwMode="auto">
        <a:xfrm>
          <a:off x="0" y="3810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292</xdr:row>
      <xdr:rowOff>0</xdr:rowOff>
    </xdr:from>
    <xdr:to>
      <xdr:col>0</xdr:col>
      <xdr:colOff>266700</xdr:colOff>
      <xdr:row>292</xdr:row>
      <xdr:rowOff>38100</xdr:rowOff>
    </xdr:to>
    <xdr:sp macro="" textlink="">
      <xdr:nvSpPr>
        <xdr:cNvPr id="530" name="Text Box 4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 txBox="1">
          <a:spLocks noChangeArrowheads="1"/>
        </xdr:cNvSpPr>
      </xdr:nvSpPr>
      <xdr:spPr bwMode="auto">
        <a:xfrm>
          <a:off x="0" y="3810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292</xdr:row>
      <xdr:rowOff>0</xdr:rowOff>
    </xdr:from>
    <xdr:to>
      <xdr:col>0</xdr:col>
      <xdr:colOff>266700</xdr:colOff>
      <xdr:row>292</xdr:row>
      <xdr:rowOff>38100</xdr:rowOff>
    </xdr:to>
    <xdr:sp macro="" textlink="">
      <xdr:nvSpPr>
        <xdr:cNvPr id="531" name="Text Box 4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 txBox="1">
          <a:spLocks noChangeArrowheads="1"/>
        </xdr:cNvSpPr>
      </xdr:nvSpPr>
      <xdr:spPr bwMode="auto">
        <a:xfrm>
          <a:off x="0" y="3810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292</xdr:row>
      <xdr:rowOff>0</xdr:rowOff>
    </xdr:from>
    <xdr:to>
      <xdr:col>0</xdr:col>
      <xdr:colOff>266700</xdr:colOff>
      <xdr:row>292</xdr:row>
      <xdr:rowOff>38100</xdr:rowOff>
    </xdr:to>
    <xdr:sp macro="" textlink="">
      <xdr:nvSpPr>
        <xdr:cNvPr id="532" name="Text Box 4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 txBox="1">
          <a:spLocks noChangeArrowheads="1"/>
        </xdr:cNvSpPr>
      </xdr:nvSpPr>
      <xdr:spPr bwMode="auto">
        <a:xfrm>
          <a:off x="0" y="3810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292</xdr:row>
      <xdr:rowOff>0</xdr:rowOff>
    </xdr:from>
    <xdr:to>
      <xdr:col>0</xdr:col>
      <xdr:colOff>266700</xdr:colOff>
      <xdr:row>292</xdr:row>
      <xdr:rowOff>38100</xdr:rowOff>
    </xdr:to>
    <xdr:sp macro="" textlink="">
      <xdr:nvSpPr>
        <xdr:cNvPr id="533" name="Text Box 4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 txBox="1">
          <a:spLocks noChangeArrowheads="1"/>
        </xdr:cNvSpPr>
      </xdr:nvSpPr>
      <xdr:spPr bwMode="auto">
        <a:xfrm>
          <a:off x="0" y="3810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292</xdr:row>
      <xdr:rowOff>0</xdr:rowOff>
    </xdr:from>
    <xdr:to>
      <xdr:col>0</xdr:col>
      <xdr:colOff>266700</xdr:colOff>
      <xdr:row>292</xdr:row>
      <xdr:rowOff>38100</xdr:rowOff>
    </xdr:to>
    <xdr:sp macro="" textlink="">
      <xdr:nvSpPr>
        <xdr:cNvPr id="534" name="Text Box 4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 txBox="1">
          <a:spLocks noChangeArrowheads="1"/>
        </xdr:cNvSpPr>
      </xdr:nvSpPr>
      <xdr:spPr bwMode="auto">
        <a:xfrm>
          <a:off x="0" y="3810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292</xdr:row>
      <xdr:rowOff>0</xdr:rowOff>
    </xdr:from>
    <xdr:to>
      <xdr:col>0</xdr:col>
      <xdr:colOff>266700</xdr:colOff>
      <xdr:row>292</xdr:row>
      <xdr:rowOff>38100</xdr:rowOff>
    </xdr:to>
    <xdr:sp macro="" textlink="">
      <xdr:nvSpPr>
        <xdr:cNvPr id="535" name="Text Box 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 txBox="1">
          <a:spLocks noChangeArrowheads="1"/>
        </xdr:cNvSpPr>
      </xdr:nvSpPr>
      <xdr:spPr bwMode="auto">
        <a:xfrm>
          <a:off x="0" y="3810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292</xdr:row>
      <xdr:rowOff>0</xdr:rowOff>
    </xdr:from>
    <xdr:to>
      <xdr:col>0</xdr:col>
      <xdr:colOff>266700</xdr:colOff>
      <xdr:row>292</xdr:row>
      <xdr:rowOff>38100</xdr:rowOff>
    </xdr:to>
    <xdr:sp macro="" textlink="">
      <xdr:nvSpPr>
        <xdr:cNvPr id="536" name="Text Box 4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 txBox="1">
          <a:spLocks noChangeArrowheads="1"/>
        </xdr:cNvSpPr>
      </xdr:nvSpPr>
      <xdr:spPr bwMode="auto">
        <a:xfrm>
          <a:off x="0" y="3810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292</xdr:row>
      <xdr:rowOff>0</xdr:rowOff>
    </xdr:from>
    <xdr:to>
      <xdr:col>0</xdr:col>
      <xdr:colOff>266700</xdr:colOff>
      <xdr:row>292</xdr:row>
      <xdr:rowOff>38100</xdr:rowOff>
    </xdr:to>
    <xdr:sp macro="" textlink="">
      <xdr:nvSpPr>
        <xdr:cNvPr id="537" name="Text Box 4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 txBox="1">
          <a:spLocks noChangeArrowheads="1"/>
        </xdr:cNvSpPr>
      </xdr:nvSpPr>
      <xdr:spPr bwMode="auto">
        <a:xfrm>
          <a:off x="0" y="3810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292</xdr:row>
      <xdr:rowOff>0</xdr:rowOff>
    </xdr:from>
    <xdr:to>
      <xdr:col>0</xdr:col>
      <xdr:colOff>266700</xdr:colOff>
      <xdr:row>292</xdr:row>
      <xdr:rowOff>38100</xdr:rowOff>
    </xdr:to>
    <xdr:sp macro="" textlink="">
      <xdr:nvSpPr>
        <xdr:cNvPr id="538" name="Text Box 4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 txBox="1">
          <a:spLocks noChangeArrowheads="1"/>
        </xdr:cNvSpPr>
      </xdr:nvSpPr>
      <xdr:spPr bwMode="auto">
        <a:xfrm>
          <a:off x="0" y="3810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292</xdr:row>
      <xdr:rowOff>0</xdr:rowOff>
    </xdr:from>
    <xdr:to>
      <xdr:col>0</xdr:col>
      <xdr:colOff>266700</xdr:colOff>
      <xdr:row>292</xdr:row>
      <xdr:rowOff>38100</xdr:rowOff>
    </xdr:to>
    <xdr:sp macro="" textlink="">
      <xdr:nvSpPr>
        <xdr:cNvPr id="539" name="Text Box 4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 txBox="1">
          <a:spLocks noChangeArrowheads="1"/>
        </xdr:cNvSpPr>
      </xdr:nvSpPr>
      <xdr:spPr bwMode="auto">
        <a:xfrm>
          <a:off x="0" y="3810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540" name="Text Box 4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541" name="Text Box 4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542" name="Text Box 4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543" name="Text Box 4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544" name="Text Box 4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545" name="Text Box 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546" name="Text Box 4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547" name="Text Box 4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548" name="Text Box 4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549" name="Text Box 4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550" name="Text Box 4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551" name="Text Box 4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552" name="Text Box 4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553" name="Text Box 4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554" name="Text Box 4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555" name="Text Box 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556" name="Text Box 4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557" name="Text Box 4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558" name="Text Box 4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559" name="Text Box 4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47625"/>
    <xdr:sp macro="" textlink="">
      <xdr:nvSpPr>
        <xdr:cNvPr id="560" name="Text Box 4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47625"/>
    <xdr:sp macro="" textlink="">
      <xdr:nvSpPr>
        <xdr:cNvPr id="561" name="Text Box 4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562" name="Text Box 4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563" name="Text Box 4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47625"/>
    <xdr:sp macro="" textlink="">
      <xdr:nvSpPr>
        <xdr:cNvPr id="564" name="Text Box 4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47625"/>
    <xdr:sp macro="" textlink="">
      <xdr:nvSpPr>
        <xdr:cNvPr id="565" name="Text Box 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566" name="Text Box 4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567" name="Text Box 4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568" name="Text Box 4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569" name="Text Box 4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570" name="Text Box 4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571" name="Text Box 4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572" name="Text Box 4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573" name="Text Box 4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574" name="Text Box 4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575" name="Text Box 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576" name="Text Box 4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577" name="Text Box 4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578" name="Text Box 4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579" name="Text Box 4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580" name="Text Box 4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581" name="Text Box 4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582" name="Text Box 4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583" name="Text Box 4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SpPr txBox="1">
          <a:spLocks noChangeArrowheads="1"/>
        </xdr:cNvSpPr>
      </xdr:nvSpPr>
      <xdr:spPr bwMode="auto">
        <a:xfrm>
          <a:off x="0" y="720852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584" name="Text Box 4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585" name="Text Box 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586" name="Text Box 4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587" name="Text Box 4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588" name="Text Box 4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589" name="Text Box 4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590" name="Text Box 4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591" name="Text Box 4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592" name="Text Box 4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593" name="Text Box 4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594" name="Text Box 4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595" name="Text Box 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596" name="Text Box 4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597" name="Text Box 4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598" name="Text Box 4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599" name="Text Box 4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00" name="Text Box 4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01" name="Text Box 4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02" name="Text Box 4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03" name="Text Box 4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47625"/>
    <xdr:sp macro="" textlink="">
      <xdr:nvSpPr>
        <xdr:cNvPr id="604" name="Text Box 4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47625"/>
    <xdr:sp macro="" textlink="">
      <xdr:nvSpPr>
        <xdr:cNvPr id="605" name="Text Box 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06" name="Text Box 4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07" name="Text Box 4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47625"/>
    <xdr:sp macro="" textlink="">
      <xdr:nvSpPr>
        <xdr:cNvPr id="608" name="Text Box 4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47625"/>
    <xdr:sp macro="" textlink="">
      <xdr:nvSpPr>
        <xdr:cNvPr id="609" name="Text Box 4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10" name="Text Box 4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11" name="Text Box 4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12" name="Text Box 4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13" name="Text Box 4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14" name="Text Box 4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15" name="Text Box 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16" name="Text Box 4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17" name="Text Box 4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18" name="Text Box 4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19" name="Text Box 4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20" name="Text Box 4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21" name="Text Box 4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22" name="Text Box 4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23" name="Text Box 4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24" name="Text Box 4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25" name="Text Box 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26" name="Text Box 4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27" name="Text Box 4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28" name="Text Box 4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29" name="Text Box 4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30" name="Text Box 4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31" name="Text Box 4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32" name="Text Box 4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33" name="Text Box 4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34" name="Text Box 4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35" name="Text Box 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36" name="Text Box 4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37" name="Text Box 4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38" name="Text Box 4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39" name="Text Box 4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40" name="Text Box 4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41" name="Text Box 4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42" name="Text Box 4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43" name="Text Box 4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44" name="Text Box 4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45" name="Text Box 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46" name="Text Box 4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47" name="Text Box 4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47625"/>
    <xdr:sp macro="" textlink="">
      <xdr:nvSpPr>
        <xdr:cNvPr id="648" name="Text Box 4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47625"/>
    <xdr:sp macro="" textlink="">
      <xdr:nvSpPr>
        <xdr:cNvPr id="649" name="Text Box 4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50" name="Text Box 4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51" name="Text Box 4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47625"/>
    <xdr:sp macro="" textlink="">
      <xdr:nvSpPr>
        <xdr:cNvPr id="652" name="Text Box 4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47625"/>
    <xdr:sp macro="" textlink="">
      <xdr:nvSpPr>
        <xdr:cNvPr id="653" name="Text Box 4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54" name="Text Box 4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55" name="Text Box 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56" name="Text Box 4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57" name="Text Box 4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58" name="Text Box 4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59" name="Text Box 4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60" name="Text Box 4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61" name="Text Box 4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62" name="Text Box 4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63" name="Text Box 4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64" name="Text Box 4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65" name="Text Box 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66" name="Text Box 4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67" name="Text Box 4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68" name="Text Box 4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69" name="Text Box 4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70" name="Text Box 4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71" name="Text Box 4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72" name="Text Box 4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73" name="Text Box 4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74" name="Text Box 4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75" name="Text Box 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76" name="Text Box 4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77" name="Text Box 4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78" name="Text Box 4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79" name="Text Box 4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80" name="Text Box 4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81" name="Text Box 4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82" name="Text Box 4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683" name="Text Box 4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84" name="Text Box 4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85" name="Text Box 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86" name="Text Box 4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87" name="Text Box 4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88" name="Text Box 4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89" name="Text Box 4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90" name="Text Box 4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91" name="Text Box 4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47625"/>
    <xdr:sp macro="" textlink="">
      <xdr:nvSpPr>
        <xdr:cNvPr id="692" name="Text Box 4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47625"/>
    <xdr:sp macro="" textlink="">
      <xdr:nvSpPr>
        <xdr:cNvPr id="693" name="Text Box 4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94" name="Text Box 4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95" name="Text Box 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47625"/>
    <xdr:sp macro="" textlink="">
      <xdr:nvSpPr>
        <xdr:cNvPr id="696" name="Text Box 4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47625"/>
    <xdr:sp macro="" textlink="">
      <xdr:nvSpPr>
        <xdr:cNvPr id="697" name="Text Box 4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98" name="Text Box 4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699" name="Text Box 4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00" name="Text Box 4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01" name="Text Box 4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02" name="Text Box 4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03" name="Text Box 4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04" name="Text Box 4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05" name="Text Box 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06" name="Text Box 4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07" name="Text Box 4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08" name="Text Box 4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09" name="Text Box 4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10" name="Text Box 4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11" name="Text Box 4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712" name="Text Box 4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713" name="Text Box 4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714" name="Text Box 4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715" name="Text Box 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16" name="Text Box 4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17" name="Text Box 4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18" name="Text Box 4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19" name="Text Box 4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20" name="Text Box 4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21" name="Text Box 4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22" name="Text Box 4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23" name="Text Box 4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24" name="Text Box 4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25" name="Text Box 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26" name="Text Box 4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27" name="Text Box 4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728" name="Text Box 4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729" name="Text Box 4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730" name="Text Box 4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731" name="Text Box 4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732" name="Text Box 4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733" name="Text Box 4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734" name="Text Box 4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735" name="Text Box 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47625"/>
    <xdr:sp macro="" textlink="">
      <xdr:nvSpPr>
        <xdr:cNvPr id="736" name="Text Box 4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47625"/>
    <xdr:sp macro="" textlink="">
      <xdr:nvSpPr>
        <xdr:cNvPr id="737" name="Text Box 4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738" name="Text Box 4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739" name="Text Box 4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47625"/>
    <xdr:sp macro="" textlink="">
      <xdr:nvSpPr>
        <xdr:cNvPr id="740" name="Text Box 4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47625"/>
    <xdr:sp macro="" textlink="">
      <xdr:nvSpPr>
        <xdr:cNvPr id="741" name="Text Box 4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742" name="Text Box 4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743" name="Text Box 4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44" name="Text Box 4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45" name="Text Box 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46" name="Text Box 4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47" name="Text Box 4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48" name="Text Box 4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49" name="Text Box 4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50" name="Text Box 4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51" name="Text Box 4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52" name="Text Box 4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53" name="Text Box 4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54" name="Text Box 4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66675" cy="57150"/>
    <xdr:sp macro="" textlink="">
      <xdr:nvSpPr>
        <xdr:cNvPr id="755" name="Text Box 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756" name="Text Box 4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757" name="Text Box 4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758" name="Text Box 4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252</xdr:row>
      <xdr:rowOff>0</xdr:rowOff>
    </xdr:from>
    <xdr:ext cx="266700" cy="38100"/>
    <xdr:sp macro="" textlink="">
      <xdr:nvSpPr>
        <xdr:cNvPr id="759" name="Text Box 4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>
          <a:spLocks noChangeArrowheads="1"/>
        </xdr:cNvSpPr>
      </xdr:nvSpPr>
      <xdr:spPr bwMode="auto">
        <a:xfrm>
          <a:off x="0" y="8160067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</xdr:row>
      <xdr:rowOff>1990725</xdr:rowOff>
    </xdr:from>
    <xdr:ext cx="57150" cy="76553"/>
    <xdr:sp macro="" textlink="">
      <xdr:nvSpPr>
        <xdr:cNvPr id="760" name="Text Box 394360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>
          <a:spLocks noChangeArrowheads="1"/>
        </xdr:cNvSpPr>
      </xdr:nvSpPr>
      <xdr:spPr bwMode="auto">
        <a:xfrm>
          <a:off x="0" y="167135175"/>
          <a:ext cx="57150" cy="765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</xdr:row>
      <xdr:rowOff>1990725</xdr:rowOff>
    </xdr:from>
    <xdr:ext cx="57150" cy="76553"/>
    <xdr:sp macro="" textlink="">
      <xdr:nvSpPr>
        <xdr:cNvPr id="761" name="Text Box 394744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>
          <a:spLocks noChangeArrowheads="1"/>
        </xdr:cNvSpPr>
      </xdr:nvSpPr>
      <xdr:spPr bwMode="auto">
        <a:xfrm>
          <a:off x="0" y="167135175"/>
          <a:ext cx="57150" cy="765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</xdr:row>
      <xdr:rowOff>1990725</xdr:rowOff>
    </xdr:from>
    <xdr:ext cx="57150" cy="76553"/>
    <xdr:sp macro="" textlink="">
      <xdr:nvSpPr>
        <xdr:cNvPr id="762" name="Text Box 394360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>
          <a:spLocks noChangeArrowheads="1"/>
        </xdr:cNvSpPr>
      </xdr:nvSpPr>
      <xdr:spPr bwMode="auto">
        <a:xfrm>
          <a:off x="0" y="167135175"/>
          <a:ext cx="57150" cy="765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</xdr:row>
      <xdr:rowOff>1990725</xdr:rowOff>
    </xdr:from>
    <xdr:ext cx="57150" cy="76553"/>
    <xdr:sp macro="" textlink="">
      <xdr:nvSpPr>
        <xdr:cNvPr id="763" name="Text Box 394744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>
          <a:spLocks noChangeArrowheads="1"/>
        </xdr:cNvSpPr>
      </xdr:nvSpPr>
      <xdr:spPr bwMode="auto">
        <a:xfrm>
          <a:off x="0" y="167135175"/>
          <a:ext cx="57150" cy="765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</xdr:row>
      <xdr:rowOff>1990725</xdr:rowOff>
    </xdr:from>
    <xdr:ext cx="57150" cy="76553"/>
    <xdr:sp macro="" textlink="">
      <xdr:nvSpPr>
        <xdr:cNvPr id="764" name="Text Box 394360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>
          <a:spLocks noChangeArrowheads="1"/>
        </xdr:cNvSpPr>
      </xdr:nvSpPr>
      <xdr:spPr bwMode="auto">
        <a:xfrm>
          <a:off x="0" y="167135175"/>
          <a:ext cx="57150" cy="765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</xdr:row>
      <xdr:rowOff>1990725</xdr:rowOff>
    </xdr:from>
    <xdr:ext cx="57150" cy="76553"/>
    <xdr:sp macro="" textlink="">
      <xdr:nvSpPr>
        <xdr:cNvPr id="765" name="Text Box 39474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>
          <a:spLocks noChangeArrowheads="1"/>
        </xdr:cNvSpPr>
      </xdr:nvSpPr>
      <xdr:spPr bwMode="auto">
        <a:xfrm>
          <a:off x="0" y="167135175"/>
          <a:ext cx="57150" cy="765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</xdr:row>
      <xdr:rowOff>1990725</xdr:rowOff>
    </xdr:from>
    <xdr:ext cx="57150" cy="81461"/>
    <xdr:sp macro="" textlink="">
      <xdr:nvSpPr>
        <xdr:cNvPr id="766" name="Text Box 394360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>
          <a:spLocks noChangeArrowheads="1"/>
        </xdr:cNvSpPr>
      </xdr:nvSpPr>
      <xdr:spPr bwMode="auto">
        <a:xfrm>
          <a:off x="0" y="167135175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</xdr:row>
      <xdr:rowOff>1990725</xdr:rowOff>
    </xdr:from>
    <xdr:ext cx="57150" cy="81461"/>
    <xdr:sp macro="" textlink="">
      <xdr:nvSpPr>
        <xdr:cNvPr id="767" name="Text Box 394744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>
          <a:spLocks noChangeArrowheads="1"/>
        </xdr:cNvSpPr>
      </xdr:nvSpPr>
      <xdr:spPr bwMode="auto">
        <a:xfrm>
          <a:off x="0" y="167135175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</xdr:row>
      <xdr:rowOff>1990725</xdr:rowOff>
    </xdr:from>
    <xdr:ext cx="57150" cy="81461"/>
    <xdr:sp macro="" textlink="">
      <xdr:nvSpPr>
        <xdr:cNvPr id="768" name="Text Box 394360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>
          <a:spLocks noChangeArrowheads="1"/>
        </xdr:cNvSpPr>
      </xdr:nvSpPr>
      <xdr:spPr bwMode="auto">
        <a:xfrm>
          <a:off x="0" y="167135175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</xdr:row>
      <xdr:rowOff>1990725</xdr:rowOff>
    </xdr:from>
    <xdr:ext cx="57150" cy="81461"/>
    <xdr:sp macro="" textlink="">
      <xdr:nvSpPr>
        <xdr:cNvPr id="769" name="Text Box 394744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>
          <a:spLocks noChangeArrowheads="1"/>
        </xdr:cNvSpPr>
      </xdr:nvSpPr>
      <xdr:spPr bwMode="auto">
        <a:xfrm>
          <a:off x="0" y="167135175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</xdr:row>
      <xdr:rowOff>1990725</xdr:rowOff>
    </xdr:from>
    <xdr:ext cx="57150" cy="81461"/>
    <xdr:sp macro="" textlink="">
      <xdr:nvSpPr>
        <xdr:cNvPr id="770" name="Text Box 394360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>
          <a:spLocks noChangeArrowheads="1"/>
        </xdr:cNvSpPr>
      </xdr:nvSpPr>
      <xdr:spPr bwMode="auto">
        <a:xfrm>
          <a:off x="0" y="167135175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</xdr:row>
      <xdr:rowOff>1990725</xdr:rowOff>
    </xdr:from>
    <xdr:ext cx="57150" cy="81461"/>
    <xdr:sp macro="" textlink="">
      <xdr:nvSpPr>
        <xdr:cNvPr id="771" name="Text Box 394744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>
          <a:spLocks noChangeArrowheads="1"/>
        </xdr:cNvSpPr>
      </xdr:nvSpPr>
      <xdr:spPr bwMode="auto">
        <a:xfrm>
          <a:off x="0" y="167135175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772" name="Text Box 4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773" name="Text Box 4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774" name="Text Box 4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775" name="Text Box 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776" name="Text Box 4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777" name="Text Box 4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778" name="Text Box 4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779" name="Text Box 4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780" name="Text Box 4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781" name="Text Box 4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782" name="Text Box 4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783" name="Text Box 4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784" name="Text Box 4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785" name="Text Box 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786" name="Text Box 4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787" name="Text Box 4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788" name="Text Box 4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789" name="Text Box 4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790" name="Text Box 4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791" name="Text Box 4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47625"/>
    <xdr:sp macro="" textlink="">
      <xdr:nvSpPr>
        <xdr:cNvPr id="792" name="Text Box 4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47625"/>
    <xdr:sp macro="" textlink="">
      <xdr:nvSpPr>
        <xdr:cNvPr id="793" name="Text Box 4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794" name="Text Box 4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795" name="Text Box 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47625"/>
    <xdr:sp macro="" textlink="">
      <xdr:nvSpPr>
        <xdr:cNvPr id="796" name="Text Box 4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47625"/>
    <xdr:sp macro="" textlink="">
      <xdr:nvSpPr>
        <xdr:cNvPr id="797" name="Text Box 4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798" name="Text Box 4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799" name="Text Box 4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00" name="Text Box 4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01" name="Text Box 4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02" name="Text Box 4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03" name="Text Box 4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04" name="Text Box 4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05" name="Text Box 4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06" name="Text Box 4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07" name="Text Box 4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08" name="Text Box 4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09" name="Text Box 4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10" name="Text Box 4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11" name="Text Box 4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812" name="Text Box 4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813" name="Text Box 4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814" name="Text Box 4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815" name="Text Box 4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SpPr txBox="1">
          <a:spLocks noChangeArrowheads="1"/>
        </xdr:cNvSpPr>
      </xdr:nvSpPr>
      <xdr:spPr bwMode="auto">
        <a:xfrm>
          <a:off x="0" y="745807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16" name="Text Box 4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17" name="Text Box 4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18" name="Text Box 4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19" name="Text Box 4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20" name="Text Box 4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21" name="Text Box 4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22" name="Text Box 4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23" name="Text Box 4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24" name="Text Box 4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25" name="Text Box 4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26" name="Text Box 4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27" name="Text Box 4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828" name="Text Box 4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829" name="Text Box 4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830" name="Text Box 4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831" name="Text Box 4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832" name="Text Box 4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833" name="Text Box 4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834" name="Text Box 4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835" name="Text Box 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47625"/>
    <xdr:sp macro="" textlink="">
      <xdr:nvSpPr>
        <xdr:cNvPr id="836" name="Text Box 4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47625"/>
    <xdr:sp macro="" textlink="">
      <xdr:nvSpPr>
        <xdr:cNvPr id="837" name="Text Box 4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838" name="Text Box 4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839" name="Text Box 4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47625"/>
    <xdr:sp macro="" textlink="">
      <xdr:nvSpPr>
        <xdr:cNvPr id="840" name="Text Box 4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47625"/>
    <xdr:sp macro="" textlink="">
      <xdr:nvSpPr>
        <xdr:cNvPr id="841" name="Text Box 4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842" name="Text Box 4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843" name="Text Box 4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44" name="Text Box 4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45" name="Text Box 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46" name="Text Box 4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47" name="Text Box 4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48" name="Text Box 4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49" name="Text Box 4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50" name="Text Box 4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51" name="Text Box 4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52" name="Text Box 4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53" name="Text Box 4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54" name="Text Box 4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66675" cy="57150"/>
    <xdr:sp macro="" textlink="">
      <xdr:nvSpPr>
        <xdr:cNvPr id="855" name="Text Box 4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856" name="Text Box 4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857" name="Text Box 4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858" name="Text Box 4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251</xdr:row>
      <xdr:rowOff>0</xdr:rowOff>
    </xdr:from>
    <xdr:ext cx="266700" cy="38100"/>
    <xdr:sp macro="" textlink="">
      <xdr:nvSpPr>
        <xdr:cNvPr id="859" name="Text Box 4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SpPr txBox="1">
          <a:spLocks noChangeArrowheads="1"/>
        </xdr:cNvSpPr>
      </xdr:nvSpPr>
      <xdr:spPr bwMode="auto">
        <a:xfrm>
          <a:off x="0" y="767524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60" name="Text Box 4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SpPr txBox="1">
          <a:spLocks noChangeArrowheads="1"/>
        </xdr:cNvSpPr>
      </xdr:nvSpPr>
      <xdr:spPr bwMode="auto">
        <a:xfrm>
          <a:off x="0" y="26289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61" name="Text Box 4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SpPr txBox="1">
          <a:spLocks noChangeArrowheads="1"/>
        </xdr:cNvSpPr>
      </xdr:nvSpPr>
      <xdr:spPr bwMode="auto">
        <a:xfrm>
          <a:off x="0" y="26289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62" name="Text Box 4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SpPr txBox="1">
          <a:spLocks noChangeArrowheads="1"/>
        </xdr:cNvSpPr>
      </xdr:nvSpPr>
      <xdr:spPr bwMode="auto">
        <a:xfrm>
          <a:off x="0" y="26289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63" name="Text Box 4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SpPr txBox="1">
          <a:spLocks noChangeArrowheads="1"/>
        </xdr:cNvSpPr>
      </xdr:nvSpPr>
      <xdr:spPr bwMode="auto">
        <a:xfrm>
          <a:off x="0" y="26289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64" name="Text Box 4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SpPr txBox="1">
          <a:spLocks noChangeArrowheads="1"/>
        </xdr:cNvSpPr>
      </xdr:nvSpPr>
      <xdr:spPr bwMode="auto">
        <a:xfrm>
          <a:off x="0" y="26289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65" name="Text Box 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SpPr txBox="1">
          <a:spLocks noChangeArrowheads="1"/>
        </xdr:cNvSpPr>
      </xdr:nvSpPr>
      <xdr:spPr bwMode="auto">
        <a:xfrm>
          <a:off x="0" y="26289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66" name="Text Box 4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SpPr txBox="1">
          <a:spLocks noChangeArrowheads="1"/>
        </xdr:cNvSpPr>
      </xdr:nvSpPr>
      <xdr:spPr bwMode="auto">
        <a:xfrm>
          <a:off x="0" y="26289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67" name="Text Box 4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SpPr txBox="1">
          <a:spLocks noChangeArrowheads="1"/>
        </xdr:cNvSpPr>
      </xdr:nvSpPr>
      <xdr:spPr bwMode="auto">
        <a:xfrm>
          <a:off x="0" y="26289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68" name="Text Box 4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SpPr txBox="1">
          <a:spLocks noChangeArrowheads="1"/>
        </xdr:cNvSpPr>
      </xdr:nvSpPr>
      <xdr:spPr bwMode="auto">
        <a:xfrm>
          <a:off x="0" y="26289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69" name="Text Box 4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SpPr txBox="1">
          <a:spLocks noChangeArrowheads="1"/>
        </xdr:cNvSpPr>
      </xdr:nvSpPr>
      <xdr:spPr bwMode="auto">
        <a:xfrm>
          <a:off x="0" y="26289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70" name="Text Box 4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SpPr txBox="1">
          <a:spLocks noChangeArrowheads="1"/>
        </xdr:cNvSpPr>
      </xdr:nvSpPr>
      <xdr:spPr bwMode="auto">
        <a:xfrm>
          <a:off x="0" y="26289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71" name="Text Box 4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SpPr txBox="1">
          <a:spLocks noChangeArrowheads="1"/>
        </xdr:cNvSpPr>
      </xdr:nvSpPr>
      <xdr:spPr bwMode="auto">
        <a:xfrm>
          <a:off x="0" y="26289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72" name="Text Box 4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SpPr txBox="1">
          <a:spLocks noChangeArrowheads="1"/>
        </xdr:cNvSpPr>
      </xdr:nvSpPr>
      <xdr:spPr bwMode="auto">
        <a:xfrm>
          <a:off x="0" y="26289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73" name="Text Box 4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SpPr txBox="1">
          <a:spLocks noChangeArrowheads="1"/>
        </xdr:cNvSpPr>
      </xdr:nvSpPr>
      <xdr:spPr bwMode="auto">
        <a:xfrm>
          <a:off x="0" y="26289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74" name="Text Box 4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SpPr txBox="1">
          <a:spLocks noChangeArrowheads="1"/>
        </xdr:cNvSpPr>
      </xdr:nvSpPr>
      <xdr:spPr bwMode="auto">
        <a:xfrm>
          <a:off x="0" y="26289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75" name="Text Box 4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SpPr txBox="1">
          <a:spLocks noChangeArrowheads="1"/>
        </xdr:cNvSpPr>
      </xdr:nvSpPr>
      <xdr:spPr bwMode="auto">
        <a:xfrm>
          <a:off x="0" y="26289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76" name="Text Box 4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SpPr txBox="1">
          <a:spLocks noChangeArrowheads="1"/>
        </xdr:cNvSpPr>
      </xdr:nvSpPr>
      <xdr:spPr bwMode="auto">
        <a:xfrm>
          <a:off x="0" y="26289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77" name="Text Box 4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SpPr txBox="1">
          <a:spLocks noChangeArrowheads="1"/>
        </xdr:cNvSpPr>
      </xdr:nvSpPr>
      <xdr:spPr bwMode="auto">
        <a:xfrm>
          <a:off x="0" y="26289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78" name="Text Box 4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SpPr txBox="1">
          <a:spLocks noChangeArrowheads="1"/>
        </xdr:cNvSpPr>
      </xdr:nvSpPr>
      <xdr:spPr bwMode="auto">
        <a:xfrm>
          <a:off x="0" y="26289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79" name="Text Box 4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SpPr txBox="1">
          <a:spLocks noChangeArrowheads="1"/>
        </xdr:cNvSpPr>
      </xdr:nvSpPr>
      <xdr:spPr bwMode="auto">
        <a:xfrm>
          <a:off x="0" y="26289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80" name="Text Box 4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SpPr txBox="1">
          <a:spLocks noChangeArrowheads="1"/>
        </xdr:cNvSpPr>
      </xdr:nvSpPr>
      <xdr:spPr bwMode="auto">
        <a:xfrm>
          <a:off x="0" y="46101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81" name="Text Box 4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SpPr txBox="1">
          <a:spLocks noChangeArrowheads="1"/>
        </xdr:cNvSpPr>
      </xdr:nvSpPr>
      <xdr:spPr bwMode="auto">
        <a:xfrm>
          <a:off x="0" y="46101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82" name="Text Box 4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SpPr txBox="1">
          <a:spLocks noChangeArrowheads="1"/>
        </xdr:cNvSpPr>
      </xdr:nvSpPr>
      <xdr:spPr bwMode="auto">
        <a:xfrm>
          <a:off x="0" y="46101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83" name="Text Box 4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SpPr txBox="1">
          <a:spLocks noChangeArrowheads="1"/>
        </xdr:cNvSpPr>
      </xdr:nvSpPr>
      <xdr:spPr bwMode="auto">
        <a:xfrm>
          <a:off x="0" y="46101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84" name="Text Box 4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SpPr txBox="1">
          <a:spLocks noChangeArrowheads="1"/>
        </xdr:cNvSpPr>
      </xdr:nvSpPr>
      <xdr:spPr bwMode="auto">
        <a:xfrm>
          <a:off x="0" y="46101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85" name="Text Box 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SpPr txBox="1">
          <a:spLocks noChangeArrowheads="1"/>
        </xdr:cNvSpPr>
      </xdr:nvSpPr>
      <xdr:spPr bwMode="auto">
        <a:xfrm>
          <a:off x="0" y="46101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86" name="Text Box 4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SpPr txBox="1">
          <a:spLocks noChangeArrowheads="1"/>
        </xdr:cNvSpPr>
      </xdr:nvSpPr>
      <xdr:spPr bwMode="auto">
        <a:xfrm>
          <a:off x="0" y="46101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87" name="Text Box 4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SpPr txBox="1">
          <a:spLocks noChangeArrowheads="1"/>
        </xdr:cNvSpPr>
      </xdr:nvSpPr>
      <xdr:spPr bwMode="auto">
        <a:xfrm>
          <a:off x="0" y="46101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88" name="Text Box 4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SpPr txBox="1">
          <a:spLocks noChangeArrowheads="1"/>
        </xdr:cNvSpPr>
      </xdr:nvSpPr>
      <xdr:spPr bwMode="auto">
        <a:xfrm>
          <a:off x="0" y="46101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89" name="Text Box 4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SpPr txBox="1">
          <a:spLocks noChangeArrowheads="1"/>
        </xdr:cNvSpPr>
      </xdr:nvSpPr>
      <xdr:spPr bwMode="auto">
        <a:xfrm>
          <a:off x="0" y="46101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90" name="Text Box 4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SpPr txBox="1">
          <a:spLocks noChangeArrowheads="1"/>
        </xdr:cNvSpPr>
      </xdr:nvSpPr>
      <xdr:spPr bwMode="auto">
        <a:xfrm>
          <a:off x="0" y="46101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91" name="Text Box 4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SpPr txBox="1">
          <a:spLocks noChangeArrowheads="1"/>
        </xdr:cNvSpPr>
      </xdr:nvSpPr>
      <xdr:spPr bwMode="auto">
        <a:xfrm>
          <a:off x="0" y="46101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92" name="Text Box 4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SpPr txBox="1">
          <a:spLocks noChangeArrowheads="1"/>
        </xdr:cNvSpPr>
      </xdr:nvSpPr>
      <xdr:spPr bwMode="auto">
        <a:xfrm>
          <a:off x="0" y="46101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93" name="Text Box 4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SpPr txBox="1">
          <a:spLocks noChangeArrowheads="1"/>
        </xdr:cNvSpPr>
      </xdr:nvSpPr>
      <xdr:spPr bwMode="auto">
        <a:xfrm>
          <a:off x="0" y="46101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94" name="Text Box 4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SpPr txBox="1">
          <a:spLocks noChangeArrowheads="1"/>
        </xdr:cNvSpPr>
      </xdr:nvSpPr>
      <xdr:spPr bwMode="auto">
        <a:xfrm>
          <a:off x="0" y="46101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95" name="Text Box 4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SpPr txBox="1">
          <a:spLocks noChangeArrowheads="1"/>
        </xdr:cNvSpPr>
      </xdr:nvSpPr>
      <xdr:spPr bwMode="auto">
        <a:xfrm>
          <a:off x="0" y="46101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96" name="Text Box 4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SpPr txBox="1">
          <a:spLocks noChangeArrowheads="1"/>
        </xdr:cNvSpPr>
      </xdr:nvSpPr>
      <xdr:spPr bwMode="auto">
        <a:xfrm>
          <a:off x="0" y="46101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97" name="Text Box 4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SpPr txBox="1">
          <a:spLocks noChangeArrowheads="1"/>
        </xdr:cNvSpPr>
      </xdr:nvSpPr>
      <xdr:spPr bwMode="auto">
        <a:xfrm>
          <a:off x="0" y="46101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98" name="Text Box 4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SpPr txBox="1">
          <a:spLocks noChangeArrowheads="1"/>
        </xdr:cNvSpPr>
      </xdr:nvSpPr>
      <xdr:spPr bwMode="auto">
        <a:xfrm>
          <a:off x="0" y="46101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299</xdr:row>
      <xdr:rowOff>0</xdr:rowOff>
    </xdr:from>
    <xdr:ext cx="266700" cy="38100"/>
    <xdr:sp macro="" textlink="">
      <xdr:nvSpPr>
        <xdr:cNvPr id="899" name="Text Box 4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SpPr txBox="1">
          <a:spLocks noChangeArrowheads="1"/>
        </xdr:cNvSpPr>
      </xdr:nvSpPr>
      <xdr:spPr bwMode="auto">
        <a:xfrm>
          <a:off x="0" y="46101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0</xdr:colOff>
      <xdr:row>38</xdr:row>
      <xdr:rowOff>1990725</xdr:rowOff>
    </xdr:from>
    <xdr:to>
      <xdr:col>0</xdr:col>
      <xdr:colOff>57150</xdr:colOff>
      <xdr:row>39</xdr:row>
      <xdr:rowOff>81074</xdr:rowOff>
    </xdr:to>
    <xdr:sp macro="" textlink="">
      <xdr:nvSpPr>
        <xdr:cNvPr id="900" name="Text Box 394744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SpPr txBox="1">
          <a:spLocks noChangeArrowheads="1"/>
        </xdr:cNvSpPr>
      </xdr:nvSpPr>
      <xdr:spPr bwMode="auto">
        <a:xfrm>
          <a:off x="0" y="4343400"/>
          <a:ext cx="57150" cy="805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1990725</xdr:rowOff>
    </xdr:from>
    <xdr:to>
      <xdr:col>0</xdr:col>
      <xdr:colOff>57150</xdr:colOff>
      <xdr:row>39</xdr:row>
      <xdr:rowOff>81074</xdr:rowOff>
    </xdr:to>
    <xdr:sp macro="" textlink="">
      <xdr:nvSpPr>
        <xdr:cNvPr id="901" name="Text Box 39436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SpPr txBox="1">
          <a:spLocks noChangeArrowheads="1"/>
        </xdr:cNvSpPr>
      </xdr:nvSpPr>
      <xdr:spPr bwMode="auto">
        <a:xfrm>
          <a:off x="0" y="4343400"/>
          <a:ext cx="57150" cy="805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1990725</xdr:rowOff>
    </xdr:from>
    <xdr:to>
      <xdr:col>0</xdr:col>
      <xdr:colOff>57150</xdr:colOff>
      <xdr:row>39</xdr:row>
      <xdr:rowOff>81074</xdr:rowOff>
    </xdr:to>
    <xdr:sp macro="" textlink="">
      <xdr:nvSpPr>
        <xdr:cNvPr id="902" name="Text Box 394744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SpPr txBox="1">
          <a:spLocks noChangeArrowheads="1"/>
        </xdr:cNvSpPr>
      </xdr:nvSpPr>
      <xdr:spPr bwMode="auto">
        <a:xfrm>
          <a:off x="0" y="4343400"/>
          <a:ext cx="57150" cy="805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1990725</xdr:rowOff>
    </xdr:from>
    <xdr:to>
      <xdr:col>0</xdr:col>
      <xdr:colOff>57150</xdr:colOff>
      <xdr:row>39</xdr:row>
      <xdr:rowOff>81074</xdr:rowOff>
    </xdr:to>
    <xdr:sp macro="" textlink="">
      <xdr:nvSpPr>
        <xdr:cNvPr id="903" name="Text Box 394360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SpPr txBox="1">
          <a:spLocks noChangeArrowheads="1"/>
        </xdr:cNvSpPr>
      </xdr:nvSpPr>
      <xdr:spPr bwMode="auto">
        <a:xfrm>
          <a:off x="0" y="4343400"/>
          <a:ext cx="57150" cy="805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1990725</xdr:rowOff>
    </xdr:from>
    <xdr:to>
      <xdr:col>0</xdr:col>
      <xdr:colOff>57150</xdr:colOff>
      <xdr:row>39</xdr:row>
      <xdr:rowOff>81074</xdr:rowOff>
    </xdr:to>
    <xdr:sp macro="" textlink="">
      <xdr:nvSpPr>
        <xdr:cNvPr id="904" name="Text Box 394744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SpPr txBox="1">
          <a:spLocks noChangeArrowheads="1"/>
        </xdr:cNvSpPr>
      </xdr:nvSpPr>
      <xdr:spPr bwMode="auto">
        <a:xfrm>
          <a:off x="0" y="4343400"/>
          <a:ext cx="57150" cy="805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0</xdr:colOff>
      <xdr:row>38</xdr:row>
      <xdr:rowOff>1990725</xdr:rowOff>
    </xdr:from>
    <xdr:ext cx="57150" cy="81461"/>
    <xdr:sp macro="" textlink="">
      <xdr:nvSpPr>
        <xdr:cNvPr id="905" name="Text Box 394360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SpPr txBox="1">
          <a:spLocks noChangeArrowheads="1"/>
        </xdr:cNvSpPr>
      </xdr:nvSpPr>
      <xdr:spPr bwMode="auto">
        <a:xfrm>
          <a:off x="0" y="434340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1461"/>
    <xdr:sp macro="" textlink="">
      <xdr:nvSpPr>
        <xdr:cNvPr id="906" name="Text Box 394744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SpPr txBox="1">
          <a:spLocks noChangeArrowheads="1"/>
        </xdr:cNvSpPr>
      </xdr:nvSpPr>
      <xdr:spPr bwMode="auto">
        <a:xfrm>
          <a:off x="0" y="434340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1461"/>
    <xdr:sp macro="" textlink="">
      <xdr:nvSpPr>
        <xdr:cNvPr id="907" name="Text Box 394360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SpPr txBox="1">
          <a:spLocks noChangeArrowheads="1"/>
        </xdr:cNvSpPr>
      </xdr:nvSpPr>
      <xdr:spPr bwMode="auto">
        <a:xfrm>
          <a:off x="0" y="434340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1461"/>
    <xdr:sp macro="" textlink="">
      <xdr:nvSpPr>
        <xdr:cNvPr id="908" name="Text Box 394744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SpPr txBox="1">
          <a:spLocks noChangeArrowheads="1"/>
        </xdr:cNvSpPr>
      </xdr:nvSpPr>
      <xdr:spPr bwMode="auto">
        <a:xfrm>
          <a:off x="0" y="434340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1461"/>
    <xdr:sp macro="" textlink="">
      <xdr:nvSpPr>
        <xdr:cNvPr id="909" name="Text Box 394360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SpPr txBox="1">
          <a:spLocks noChangeArrowheads="1"/>
        </xdr:cNvSpPr>
      </xdr:nvSpPr>
      <xdr:spPr bwMode="auto">
        <a:xfrm>
          <a:off x="0" y="434340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1461"/>
    <xdr:sp macro="" textlink="">
      <xdr:nvSpPr>
        <xdr:cNvPr id="910" name="Text Box 394744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SpPr txBox="1">
          <a:spLocks noChangeArrowheads="1"/>
        </xdr:cNvSpPr>
      </xdr:nvSpPr>
      <xdr:spPr bwMode="auto">
        <a:xfrm>
          <a:off x="0" y="434340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2326"/>
    <xdr:sp macro="" textlink="">
      <xdr:nvSpPr>
        <xdr:cNvPr id="911" name="Text Box 394360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SpPr txBox="1">
          <a:spLocks noChangeArrowheads="1"/>
        </xdr:cNvSpPr>
      </xdr:nvSpPr>
      <xdr:spPr bwMode="auto">
        <a:xfrm>
          <a:off x="0" y="4343400"/>
          <a:ext cx="57150" cy="823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2326"/>
    <xdr:sp macro="" textlink="">
      <xdr:nvSpPr>
        <xdr:cNvPr id="912" name="Text Box 394744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SpPr txBox="1">
          <a:spLocks noChangeArrowheads="1"/>
        </xdr:cNvSpPr>
      </xdr:nvSpPr>
      <xdr:spPr bwMode="auto">
        <a:xfrm>
          <a:off x="0" y="4343400"/>
          <a:ext cx="57150" cy="823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2326"/>
    <xdr:sp macro="" textlink="">
      <xdr:nvSpPr>
        <xdr:cNvPr id="913" name="Text Box 394360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SpPr txBox="1">
          <a:spLocks noChangeArrowheads="1"/>
        </xdr:cNvSpPr>
      </xdr:nvSpPr>
      <xdr:spPr bwMode="auto">
        <a:xfrm>
          <a:off x="0" y="4343400"/>
          <a:ext cx="57150" cy="823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2326"/>
    <xdr:sp macro="" textlink="">
      <xdr:nvSpPr>
        <xdr:cNvPr id="914" name="Text Box 394744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SpPr txBox="1">
          <a:spLocks noChangeArrowheads="1"/>
        </xdr:cNvSpPr>
      </xdr:nvSpPr>
      <xdr:spPr bwMode="auto">
        <a:xfrm>
          <a:off x="0" y="4343400"/>
          <a:ext cx="57150" cy="823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2326"/>
    <xdr:sp macro="" textlink="">
      <xdr:nvSpPr>
        <xdr:cNvPr id="915" name="Text Box 394360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SpPr txBox="1">
          <a:spLocks noChangeArrowheads="1"/>
        </xdr:cNvSpPr>
      </xdr:nvSpPr>
      <xdr:spPr bwMode="auto">
        <a:xfrm>
          <a:off x="0" y="4343400"/>
          <a:ext cx="57150" cy="823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2326"/>
    <xdr:sp macro="" textlink="">
      <xdr:nvSpPr>
        <xdr:cNvPr id="916" name="Text Box 394744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SpPr txBox="1">
          <a:spLocks noChangeArrowheads="1"/>
        </xdr:cNvSpPr>
      </xdr:nvSpPr>
      <xdr:spPr bwMode="auto">
        <a:xfrm>
          <a:off x="0" y="4343400"/>
          <a:ext cx="57150" cy="823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1461"/>
    <xdr:sp macro="" textlink="">
      <xdr:nvSpPr>
        <xdr:cNvPr id="917" name="Text Box 394360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SpPr txBox="1">
          <a:spLocks noChangeArrowheads="1"/>
        </xdr:cNvSpPr>
      </xdr:nvSpPr>
      <xdr:spPr bwMode="auto">
        <a:xfrm>
          <a:off x="0" y="434340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1461"/>
    <xdr:sp macro="" textlink="">
      <xdr:nvSpPr>
        <xdr:cNvPr id="918" name="Text Box 394744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SpPr txBox="1">
          <a:spLocks noChangeArrowheads="1"/>
        </xdr:cNvSpPr>
      </xdr:nvSpPr>
      <xdr:spPr bwMode="auto">
        <a:xfrm>
          <a:off x="0" y="434340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1461"/>
    <xdr:sp macro="" textlink="">
      <xdr:nvSpPr>
        <xdr:cNvPr id="919" name="Text Box 394360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SpPr txBox="1">
          <a:spLocks noChangeArrowheads="1"/>
        </xdr:cNvSpPr>
      </xdr:nvSpPr>
      <xdr:spPr bwMode="auto">
        <a:xfrm>
          <a:off x="0" y="434340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1461"/>
    <xdr:sp macro="" textlink="">
      <xdr:nvSpPr>
        <xdr:cNvPr id="920" name="Text Box 394744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SpPr txBox="1">
          <a:spLocks noChangeArrowheads="1"/>
        </xdr:cNvSpPr>
      </xdr:nvSpPr>
      <xdr:spPr bwMode="auto">
        <a:xfrm>
          <a:off x="0" y="434340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1461"/>
    <xdr:sp macro="" textlink="">
      <xdr:nvSpPr>
        <xdr:cNvPr id="921" name="Text Box 39436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SpPr txBox="1">
          <a:spLocks noChangeArrowheads="1"/>
        </xdr:cNvSpPr>
      </xdr:nvSpPr>
      <xdr:spPr bwMode="auto">
        <a:xfrm>
          <a:off x="0" y="434340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1461"/>
    <xdr:sp macro="" textlink="">
      <xdr:nvSpPr>
        <xdr:cNvPr id="922" name="Text Box 394744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SpPr txBox="1">
          <a:spLocks noChangeArrowheads="1"/>
        </xdr:cNvSpPr>
      </xdr:nvSpPr>
      <xdr:spPr bwMode="auto">
        <a:xfrm>
          <a:off x="0" y="434340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23" name="Text Box 4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24" name="Text Box 4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25" name="Text Box 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26" name="Text Box 4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27" name="Text Box 4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28" name="Text Box 4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29" name="Text Box 4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30" name="Text Box 4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31" name="Text Box 4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32" name="Text Box 4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33" name="Text Box 4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34" name="Text Box 4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35" name="Text Box 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36" name="Text Box 4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37" name="Text Box 4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38" name="Text Box 4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39" name="Text Box 4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40" name="Text Box 4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41" name="Text Box 4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42" name="Text Box 4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43" name="Text Box 4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44" name="Text Box 4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45" name="Text Box 4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46" name="Text Box 4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47" name="Text Box 4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48" name="Text Box 4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49" name="Text Box 4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50" name="Text Box 4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51" name="Text Box 4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52" name="Text Box 4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53" name="Text Box 4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54" name="Text Box 4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55" name="Text Box 4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56" name="Text Box 4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57" name="Text Box 4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58" name="Text Box 4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59" name="Text Box 4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60" name="Text Box 4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61" name="Text Box 4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266700</xdr:colOff>
      <xdr:row>283</xdr:row>
      <xdr:rowOff>38100</xdr:rowOff>
    </xdr:to>
    <xdr:sp macro="" textlink="">
      <xdr:nvSpPr>
        <xdr:cNvPr id="962" name="Text Box 4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SpPr txBox="1">
          <a:spLocks noChangeArrowheads="1"/>
        </xdr:cNvSpPr>
      </xdr:nvSpPr>
      <xdr:spPr bwMode="auto">
        <a:xfrm>
          <a:off x="0" y="75438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1990725</xdr:rowOff>
    </xdr:from>
    <xdr:to>
      <xdr:col>0</xdr:col>
      <xdr:colOff>57150</xdr:colOff>
      <xdr:row>39</xdr:row>
      <xdr:rowOff>83025</xdr:rowOff>
    </xdr:to>
    <xdr:sp macro="" textlink="">
      <xdr:nvSpPr>
        <xdr:cNvPr id="963" name="Text Box 394744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SpPr txBox="1">
          <a:spLocks noChangeArrowheads="1"/>
        </xdr:cNvSpPr>
      </xdr:nvSpPr>
      <xdr:spPr bwMode="auto">
        <a:xfrm>
          <a:off x="0" y="5983605"/>
          <a:ext cx="57150" cy="786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1990725</xdr:rowOff>
    </xdr:from>
    <xdr:to>
      <xdr:col>0</xdr:col>
      <xdr:colOff>57150</xdr:colOff>
      <xdr:row>39</xdr:row>
      <xdr:rowOff>83025</xdr:rowOff>
    </xdr:to>
    <xdr:sp macro="" textlink="">
      <xdr:nvSpPr>
        <xdr:cNvPr id="964" name="Text Box 394360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SpPr txBox="1">
          <a:spLocks noChangeArrowheads="1"/>
        </xdr:cNvSpPr>
      </xdr:nvSpPr>
      <xdr:spPr bwMode="auto">
        <a:xfrm>
          <a:off x="0" y="5983605"/>
          <a:ext cx="57150" cy="786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1990725</xdr:rowOff>
    </xdr:from>
    <xdr:to>
      <xdr:col>0</xdr:col>
      <xdr:colOff>57150</xdr:colOff>
      <xdr:row>39</xdr:row>
      <xdr:rowOff>83025</xdr:rowOff>
    </xdr:to>
    <xdr:sp macro="" textlink="">
      <xdr:nvSpPr>
        <xdr:cNvPr id="965" name="Text Box 394744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SpPr txBox="1">
          <a:spLocks noChangeArrowheads="1"/>
        </xdr:cNvSpPr>
      </xdr:nvSpPr>
      <xdr:spPr bwMode="auto">
        <a:xfrm>
          <a:off x="0" y="5983605"/>
          <a:ext cx="57150" cy="786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1990725</xdr:rowOff>
    </xdr:from>
    <xdr:to>
      <xdr:col>0</xdr:col>
      <xdr:colOff>57150</xdr:colOff>
      <xdr:row>39</xdr:row>
      <xdr:rowOff>83025</xdr:rowOff>
    </xdr:to>
    <xdr:sp macro="" textlink="">
      <xdr:nvSpPr>
        <xdr:cNvPr id="966" name="Text Box 394360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SpPr txBox="1">
          <a:spLocks noChangeArrowheads="1"/>
        </xdr:cNvSpPr>
      </xdr:nvSpPr>
      <xdr:spPr bwMode="auto">
        <a:xfrm>
          <a:off x="0" y="5983605"/>
          <a:ext cx="57150" cy="786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1990725</xdr:rowOff>
    </xdr:from>
    <xdr:to>
      <xdr:col>0</xdr:col>
      <xdr:colOff>57150</xdr:colOff>
      <xdr:row>39</xdr:row>
      <xdr:rowOff>83025</xdr:rowOff>
    </xdr:to>
    <xdr:sp macro="" textlink="">
      <xdr:nvSpPr>
        <xdr:cNvPr id="967" name="Text Box 394744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SpPr txBox="1">
          <a:spLocks noChangeArrowheads="1"/>
        </xdr:cNvSpPr>
      </xdr:nvSpPr>
      <xdr:spPr bwMode="auto">
        <a:xfrm>
          <a:off x="0" y="5983605"/>
          <a:ext cx="57150" cy="786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0</xdr:colOff>
      <xdr:row>38</xdr:row>
      <xdr:rowOff>1990725</xdr:rowOff>
    </xdr:from>
    <xdr:ext cx="57150" cy="81461"/>
    <xdr:sp macro="" textlink="">
      <xdr:nvSpPr>
        <xdr:cNvPr id="968" name="Text Box 394360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SpPr txBox="1">
          <a:spLocks noChangeArrowheads="1"/>
        </xdr:cNvSpPr>
      </xdr:nvSpPr>
      <xdr:spPr bwMode="auto">
        <a:xfrm>
          <a:off x="0" y="5983605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1461"/>
    <xdr:sp macro="" textlink="">
      <xdr:nvSpPr>
        <xdr:cNvPr id="969" name="Text Box 394744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SpPr txBox="1">
          <a:spLocks noChangeArrowheads="1"/>
        </xdr:cNvSpPr>
      </xdr:nvSpPr>
      <xdr:spPr bwMode="auto">
        <a:xfrm>
          <a:off x="0" y="5983605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1461"/>
    <xdr:sp macro="" textlink="">
      <xdr:nvSpPr>
        <xdr:cNvPr id="970" name="Text Box 394360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SpPr txBox="1">
          <a:spLocks noChangeArrowheads="1"/>
        </xdr:cNvSpPr>
      </xdr:nvSpPr>
      <xdr:spPr bwMode="auto">
        <a:xfrm>
          <a:off x="0" y="5983605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1461"/>
    <xdr:sp macro="" textlink="">
      <xdr:nvSpPr>
        <xdr:cNvPr id="971" name="Text Box 394744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SpPr txBox="1">
          <a:spLocks noChangeArrowheads="1"/>
        </xdr:cNvSpPr>
      </xdr:nvSpPr>
      <xdr:spPr bwMode="auto">
        <a:xfrm>
          <a:off x="0" y="5983605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1461"/>
    <xdr:sp macro="" textlink="">
      <xdr:nvSpPr>
        <xdr:cNvPr id="972" name="Text Box 394360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SpPr txBox="1">
          <a:spLocks noChangeArrowheads="1"/>
        </xdr:cNvSpPr>
      </xdr:nvSpPr>
      <xdr:spPr bwMode="auto">
        <a:xfrm>
          <a:off x="0" y="5983605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1461"/>
    <xdr:sp macro="" textlink="">
      <xdr:nvSpPr>
        <xdr:cNvPr id="973" name="Text Box 394744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SpPr txBox="1">
          <a:spLocks noChangeArrowheads="1"/>
        </xdr:cNvSpPr>
      </xdr:nvSpPr>
      <xdr:spPr bwMode="auto">
        <a:xfrm>
          <a:off x="0" y="5983605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2326"/>
    <xdr:sp macro="" textlink="">
      <xdr:nvSpPr>
        <xdr:cNvPr id="974" name="Text Box 394360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SpPr txBox="1">
          <a:spLocks noChangeArrowheads="1"/>
        </xdr:cNvSpPr>
      </xdr:nvSpPr>
      <xdr:spPr bwMode="auto">
        <a:xfrm>
          <a:off x="0" y="5983605"/>
          <a:ext cx="57150" cy="823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2326"/>
    <xdr:sp macro="" textlink="">
      <xdr:nvSpPr>
        <xdr:cNvPr id="975" name="Text Box 394744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SpPr txBox="1">
          <a:spLocks noChangeArrowheads="1"/>
        </xdr:cNvSpPr>
      </xdr:nvSpPr>
      <xdr:spPr bwMode="auto">
        <a:xfrm>
          <a:off x="0" y="5983605"/>
          <a:ext cx="57150" cy="823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2326"/>
    <xdr:sp macro="" textlink="">
      <xdr:nvSpPr>
        <xdr:cNvPr id="976" name="Text Box 394360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SpPr txBox="1">
          <a:spLocks noChangeArrowheads="1"/>
        </xdr:cNvSpPr>
      </xdr:nvSpPr>
      <xdr:spPr bwMode="auto">
        <a:xfrm>
          <a:off x="0" y="5983605"/>
          <a:ext cx="57150" cy="823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2326"/>
    <xdr:sp macro="" textlink="">
      <xdr:nvSpPr>
        <xdr:cNvPr id="977" name="Text Box 394744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SpPr txBox="1">
          <a:spLocks noChangeArrowheads="1"/>
        </xdr:cNvSpPr>
      </xdr:nvSpPr>
      <xdr:spPr bwMode="auto">
        <a:xfrm>
          <a:off x="0" y="5983605"/>
          <a:ext cx="57150" cy="823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2326"/>
    <xdr:sp macro="" textlink="">
      <xdr:nvSpPr>
        <xdr:cNvPr id="978" name="Text Box 394360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SpPr txBox="1">
          <a:spLocks noChangeArrowheads="1"/>
        </xdr:cNvSpPr>
      </xdr:nvSpPr>
      <xdr:spPr bwMode="auto">
        <a:xfrm>
          <a:off x="0" y="5983605"/>
          <a:ext cx="57150" cy="823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2326"/>
    <xdr:sp macro="" textlink="">
      <xdr:nvSpPr>
        <xdr:cNvPr id="979" name="Text Box 394744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SpPr txBox="1">
          <a:spLocks noChangeArrowheads="1"/>
        </xdr:cNvSpPr>
      </xdr:nvSpPr>
      <xdr:spPr bwMode="auto">
        <a:xfrm>
          <a:off x="0" y="5983605"/>
          <a:ext cx="57150" cy="823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1461"/>
    <xdr:sp macro="" textlink="">
      <xdr:nvSpPr>
        <xdr:cNvPr id="980" name="Text Box 394360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SpPr txBox="1">
          <a:spLocks noChangeArrowheads="1"/>
        </xdr:cNvSpPr>
      </xdr:nvSpPr>
      <xdr:spPr bwMode="auto">
        <a:xfrm>
          <a:off x="0" y="5983605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1461"/>
    <xdr:sp macro="" textlink="">
      <xdr:nvSpPr>
        <xdr:cNvPr id="981" name="Text Box 394744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SpPr txBox="1">
          <a:spLocks noChangeArrowheads="1"/>
        </xdr:cNvSpPr>
      </xdr:nvSpPr>
      <xdr:spPr bwMode="auto">
        <a:xfrm>
          <a:off x="0" y="5983605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1461"/>
    <xdr:sp macro="" textlink="">
      <xdr:nvSpPr>
        <xdr:cNvPr id="982" name="Text Box 394360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SpPr txBox="1">
          <a:spLocks noChangeArrowheads="1"/>
        </xdr:cNvSpPr>
      </xdr:nvSpPr>
      <xdr:spPr bwMode="auto">
        <a:xfrm>
          <a:off x="0" y="5983605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1461"/>
    <xdr:sp macro="" textlink="">
      <xdr:nvSpPr>
        <xdr:cNvPr id="983" name="Text Box 394744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SpPr txBox="1">
          <a:spLocks noChangeArrowheads="1"/>
        </xdr:cNvSpPr>
      </xdr:nvSpPr>
      <xdr:spPr bwMode="auto">
        <a:xfrm>
          <a:off x="0" y="5983605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1461"/>
    <xdr:sp macro="" textlink="">
      <xdr:nvSpPr>
        <xdr:cNvPr id="984" name="Text Box 394360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SpPr txBox="1">
          <a:spLocks noChangeArrowheads="1"/>
        </xdr:cNvSpPr>
      </xdr:nvSpPr>
      <xdr:spPr bwMode="auto">
        <a:xfrm>
          <a:off x="0" y="5983605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38</xdr:row>
      <xdr:rowOff>1990725</xdr:rowOff>
    </xdr:from>
    <xdr:ext cx="57150" cy="81461"/>
    <xdr:sp macro="" textlink="">
      <xdr:nvSpPr>
        <xdr:cNvPr id="985" name="Text Box 39474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SpPr txBox="1">
          <a:spLocks noChangeArrowheads="1"/>
        </xdr:cNvSpPr>
      </xdr:nvSpPr>
      <xdr:spPr bwMode="auto">
        <a:xfrm>
          <a:off x="0" y="5983605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266700" cy="38100"/>
    <xdr:sp macro="" textlink="">
      <xdr:nvSpPr>
        <xdr:cNvPr id="1359" name="Text Box 4">
          <a:extLst>
            <a:ext uri="{FF2B5EF4-FFF2-40B4-BE49-F238E27FC236}">
              <a16:creationId xmlns:a16="http://schemas.microsoft.com/office/drawing/2014/main" id="{00000000-0008-0000-0100-00001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60" name="Text Box 394345">
          <a:extLst>
            <a:ext uri="{FF2B5EF4-FFF2-40B4-BE49-F238E27FC236}">
              <a16:creationId xmlns:a16="http://schemas.microsoft.com/office/drawing/2014/main" id="{00000000-0008-0000-0100-00001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61" name="Text Box 394346">
          <a:extLst>
            <a:ext uri="{FF2B5EF4-FFF2-40B4-BE49-F238E27FC236}">
              <a16:creationId xmlns:a16="http://schemas.microsoft.com/office/drawing/2014/main" id="{00000000-0008-0000-0100-00001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62" name="Text Box 394347">
          <a:extLst>
            <a:ext uri="{FF2B5EF4-FFF2-40B4-BE49-F238E27FC236}">
              <a16:creationId xmlns:a16="http://schemas.microsoft.com/office/drawing/2014/main" id="{00000000-0008-0000-0100-00002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63" name="Text Box 394348">
          <a:extLst>
            <a:ext uri="{FF2B5EF4-FFF2-40B4-BE49-F238E27FC236}">
              <a16:creationId xmlns:a16="http://schemas.microsoft.com/office/drawing/2014/main" id="{00000000-0008-0000-0100-00002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64" name="Text Box 394349">
          <a:extLst>
            <a:ext uri="{FF2B5EF4-FFF2-40B4-BE49-F238E27FC236}">
              <a16:creationId xmlns:a16="http://schemas.microsoft.com/office/drawing/2014/main" id="{00000000-0008-0000-0100-00002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65" name="Text Box 394350">
          <a:extLst>
            <a:ext uri="{FF2B5EF4-FFF2-40B4-BE49-F238E27FC236}">
              <a16:creationId xmlns:a16="http://schemas.microsoft.com/office/drawing/2014/main" id="{00000000-0008-0000-0100-00002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66" name="Text Box 394351">
          <a:extLst>
            <a:ext uri="{FF2B5EF4-FFF2-40B4-BE49-F238E27FC236}">
              <a16:creationId xmlns:a16="http://schemas.microsoft.com/office/drawing/2014/main" id="{00000000-0008-0000-0100-00002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67" name="Text Box 394352">
          <a:extLst>
            <a:ext uri="{FF2B5EF4-FFF2-40B4-BE49-F238E27FC236}">
              <a16:creationId xmlns:a16="http://schemas.microsoft.com/office/drawing/2014/main" id="{00000000-0008-0000-0100-00002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68" name="Text Box 394353">
          <a:extLst>
            <a:ext uri="{FF2B5EF4-FFF2-40B4-BE49-F238E27FC236}">
              <a16:creationId xmlns:a16="http://schemas.microsoft.com/office/drawing/2014/main" id="{00000000-0008-0000-0100-00002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69" name="Text Box 394354">
          <a:extLst>
            <a:ext uri="{FF2B5EF4-FFF2-40B4-BE49-F238E27FC236}">
              <a16:creationId xmlns:a16="http://schemas.microsoft.com/office/drawing/2014/main" id="{00000000-0008-0000-0100-00002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70" name="Text Box 394355">
          <a:extLst>
            <a:ext uri="{FF2B5EF4-FFF2-40B4-BE49-F238E27FC236}">
              <a16:creationId xmlns:a16="http://schemas.microsoft.com/office/drawing/2014/main" id="{00000000-0008-0000-0100-00002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71" name="Text Box 394356">
          <a:extLst>
            <a:ext uri="{FF2B5EF4-FFF2-40B4-BE49-F238E27FC236}">
              <a16:creationId xmlns:a16="http://schemas.microsoft.com/office/drawing/2014/main" id="{00000000-0008-0000-0100-00002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72" name="Text Box 394357">
          <a:extLst>
            <a:ext uri="{FF2B5EF4-FFF2-40B4-BE49-F238E27FC236}">
              <a16:creationId xmlns:a16="http://schemas.microsoft.com/office/drawing/2014/main" id="{00000000-0008-0000-0100-00002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73" name="Text Box 394358">
          <a:extLst>
            <a:ext uri="{FF2B5EF4-FFF2-40B4-BE49-F238E27FC236}">
              <a16:creationId xmlns:a16="http://schemas.microsoft.com/office/drawing/2014/main" id="{00000000-0008-0000-0100-00002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74" name="Text Box 394359">
          <a:extLst>
            <a:ext uri="{FF2B5EF4-FFF2-40B4-BE49-F238E27FC236}">
              <a16:creationId xmlns:a16="http://schemas.microsoft.com/office/drawing/2014/main" id="{00000000-0008-0000-0100-00002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75" name="Text Box 394729">
          <a:extLst>
            <a:ext uri="{FF2B5EF4-FFF2-40B4-BE49-F238E27FC236}">
              <a16:creationId xmlns:a16="http://schemas.microsoft.com/office/drawing/2014/main" id="{00000000-0008-0000-0100-00002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76" name="Text Box 394730">
          <a:extLst>
            <a:ext uri="{FF2B5EF4-FFF2-40B4-BE49-F238E27FC236}">
              <a16:creationId xmlns:a16="http://schemas.microsoft.com/office/drawing/2014/main" id="{00000000-0008-0000-0100-00002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77" name="Text Box 394731">
          <a:extLst>
            <a:ext uri="{FF2B5EF4-FFF2-40B4-BE49-F238E27FC236}">
              <a16:creationId xmlns:a16="http://schemas.microsoft.com/office/drawing/2014/main" id="{00000000-0008-0000-0100-00002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78" name="Text Box 394732">
          <a:extLst>
            <a:ext uri="{FF2B5EF4-FFF2-40B4-BE49-F238E27FC236}">
              <a16:creationId xmlns:a16="http://schemas.microsoft.com/office/drawing/2014/main" id="{00000000-0008-0000-0100-00003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79" name="Text Box 394733">
          <a:extLst>
            <a:ext uri="{FF2B5EF4-FFF2-40B4-BE49-F238E27FC236}">
              <a16:creationId xmlns:a16="http://schemas.microsoft.com/office/drawing/2014/main" id="{00000000-0008-0000-0100-00003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80" name="Text Box 394734">
          <a:extLst>
            <a:ext uri="{FF2B5EF4-FFF2-40B4-BE49-F238E27FC236}">
              <a16:creationId xmlns:a16="http://schemas.microsoft.com/office/drawing/2014/main" id="{00000000-0008-0000-0100-00003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81" name="Text Box 394735">
          <a:extLst>
            <a:ext uri="{FF2B5EF4-FFF2-40B4-BE49-F238E27FC236}">
              <a16:creationId xmlns:a16="http://schemas.microsoft.com/office/drawing/2014/main" id="{00000000-0008-0000-0100-00003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82" name="Text Box 394736">
          <a:extLst>
            <a:ext uri="{FF2B5EF4-FFF2-40B4-BE49-F238E27FC236}">
              <a16:creationId xmlns:a16="http://schemas.microsoft.com/office/drawing/2014/main" id="{00000000-0008-0000-0100-00003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83" name="Text Box 394737">
          <a:extLst>
            <a:ext uri="{FF2B5EF4-FFF2-40B4-BE49-F238E27FC236}">
              <a16:creationId xmlns:a16="http://schemas.microsoft.com/office/drawing/2014/main" id="{00000000-0008-0000-0100-00003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84" name="Text Box 394738">
          <a:extLst>
            <a:ext uri="{FF2B5EF4-FFF2-40B4-BE49-F238E27FC236}">
              <a16:creationId xmlns:a16="http://schemas.microsoft.com/office/drawing/2014/main" id="{00000000-0008-0000-0100-00003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85" name="Text Box 394739">
          <a:extLst>
            <a:ext uri="{FF2B5EF4-FFF2-40B4-BE49-F238E27FC236}">
              <a16:creationId xmlns:a16="http://schemas.microsoft.com/office/drawing/2014/main" id="{00000000-0008-0000-0100-00003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86" name="Text Box 394740">
          <a:extLst>
            <a:ext uri="{FF2B5EF4-FFF2-40B4-BE49-F238E27FC236}">
              <a16:creationId xmlns:a16="http://schemas.microsoft.com/office/drawing/2014/main" id="{00000000-0008-0000-0100-00003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87" name="Text Box 394741">
          <a:extLst>
            <a:ext uri="{FF2B5EF4-FFF2-40B4-BE49-F238E27FC236}">
              <a16:creationId xmlns:a16="http://schemas.microsoft.com/office/drawing/2014/main" id="{00000000-0008-0000-0100-00003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88" name="Text Box 394742">
          <a:extLst>
            <a:ext uri="{FF2B5EF4-FFF2-40B4-BE49-F238E27FC236}">
              <a16:creationId xmlns:a16="http://schemas.microsoft.com/office/drawing/2014/main" id="{00000000-0008-0000-0100-00003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89" name="Text Box 394743">
          <a:extLst>
            <a:ext uri="{FF2B5EF4-FFF2-40B4-BE49-F238E27FC236}">
              <a16:creationId xmlns:a16="http://schemas.microsoft.com/office/drawing/2014/main" id="{00000000-0008-0000-0100-00003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90" name="Text Box 394345">
          <a:extLst>
            <a:ext uri="{FF2B5EF4-FFF2-40B4-BE49-F238E27FC236}">
              <a16:creationId xmlns:a16="http://schemas.microsoft.com/office/drawing/2014/main" id="{00000000-0008-0000-0100-00003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91" name="Text Box 394346">
          <a:extLst>
            <a:ext uri="{FF2B5EF4-FFF2-40B4-BE49-F238E27FC236}">
              <a16:creationId xmlns:a16="http://schemas.microsoft.com/office/drawing/2014/main" id="{00000000-0008-0000-0100-00003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92" name="Text Box 394347">
          <a:extLst>
            <a:ext uri="{FF2B5EF4-FFF2-40B4-BE49-F238E27FC236}">
              <a16:creationId xmlns:a16="http://schemas.microsoft.com/office/drawing/2014/main" id="{00000000-0008-0000-0100-00003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93" name="Text Box 394348">
          <a:extLst>
            <a:ext uri="{FF2B5EF4-FFF2-40B4-BE49-F238E27FC236}">
              <a16:creationId xmlns:a16="http://schemas.microsoft.com/office/drawing/2014/main" id="{00000000-0008-0000-0100-00003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94" name="Text Box 394349">
          <a:extLst>
            <a:ext uri="{FF2B5EF4-FFF2-40B4-BE49-F238E27FC236}">
              <a16:creationId xmlns:a16="http://schemas.microsoft.com/office/drawing/2014/main" id="{00000000-0008-0000-0100-00004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95" name="Text Box 394350">
          <a:extLst>
            <a:ext uri="{FF2B5EF4-FFF2-40B4-BE49-F238E27FC236}">
              <a16:creationId xmlns:a16="http://schemas.microsoft.com/office/drawing/2014/main" id="{00000000-0008-0000-0100-00004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96" name="Text Box 394351">
          <a:extLst>
            <a:ext uri="{FF2B5EF4-FFF2-40B4-BE49-F238E27FC236}">
              <a16:creationId xmlns:a16="http://schemas.microsoft.com/office/drawing/2014/main" id="{00000000-0008-0000-0100-00004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97" name="Text Box 394352">
          <a:extLst>
            <a:ext uri="{FF2B5EF4-FFF2-40B4-BE49-F238E27FC236}">
              <a16:creationId xmlns:a16="http://schemas.microsoft.com/office/drawing/2014/main" id="{00000000-0008-0000-0100-00004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98" name="Text Box 394353">
          <a:extLst>
            <a:ext uri="{FF2B5EF4-FFF2-40B4-BE49-F238E27FC236}">
              <a16:creationId xmlns:a16="http://schemas.microsoft.com/office/drawing/2014/main" id="{00000000-0008-0000-0100-00004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399" name="Text Box 394354">
          <a:extLst>
            <a:ext uri="{FF2B5EF4-FFF2-40B4-BE49-F238E27FC236}">
              <a16:creationId xmlns:a16="http://schemas.microsoft.com/office/drawing/2014/main" id="{00000000-0008-0000-0100-00004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00" name="Text Box 394355">
          <a:extLst>
            <a:ext uri="{FF2B5EF4-FFF2-40B4-BE49-F238E27FC236}">
              <a16:creationId xmlns:a16="http://schemas.microsoft.com/office/drawing/2014/main" id="{00000000-0008-0000-0100-00004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01" name="Text Box 394356">
          <a:extLst>
            <a:ext uri="{FF2B5EF4-FFF2-40B4-BE49-F238E27FC236}">
              <a16:creationId xmlns:a16="http://schemas.microsoft.com/office/drawing/2014/main" id="{00000000-0008-0000-0100-00004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02" name="Text Box 394357">
          <a:extLst>
            <a:ext uri="{FF2B5EF4-FFF2-40B4-BE49-F238E27FC236}">
              <a16:creationId xmlns:a16="http://schemas.microsoft.com/office/drawing/2014/main" id="{00000000-0008-0000-0100-00004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03" name="Text Box 394358">
          <a:extLst>
            <a:ext uri="{FF2B5EF4-FFF2-40B4-BE49-F238E27FC236}">
              <a16:creationId xmlns:a16="http://schemas.microsoft.com/office/drawing/2014/main" id="{00000000-0008-0000-0100-00004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04" name="Text Box 394359">
          <a:extLst>
            <a:ext uri="{FF2B5EF4-FFF2-40B4-BE49-F238E27FC236}">
              <a16:creationId xmlns:a16="http://schemas.microsoft.com/office/drawing/2014/main" id="{00000000-0008-0000-0100-00004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05" name="Text Box 394729">
          <a:extLst>
            <a:ext uri="{FF2B5EF4-FFF2-40B4-BE49-F238E27FC236}">
              <a16:creationId xmlns:a16="http://schemas.microsoft.com/office/drawing/2014/main" id="{00000000-0008-0000-0100-00004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06" name="Text Box 394730">
          <a:extLst>
            <a:ext uri="{FF2B5EF4-FFF2-40B4-BE49-F238E27FC236}">
              <a16:creationId xmlns:a16="http://schemas.microsoft.com/office/drawing/2014/main" id="{00000000-0008-0000-0100-00004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07" name="Text Box 394731">
          <a:extLst>
            <a:ext uri="{FF2B5EF4-FFF2-40B4-BE49-F238E27FC236}">
              <a16:creationId xmlns:a16="http://schemas.microsoft.com/office/drawing/2014/main" id="{00000000-0008-0000-0100-00004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08" name="Text Box 394732">
          <a:extLst>
            <a:ext uri="{FF2B5EF4-FFF2-40B4-BE49-F238E27FC236}">
              <a16:creationId xmlns:a16="http://schemas.microsoft.com/office/drawing/2014/main" id="{00000000-0008-0000-0100-00004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09" name="Text Box 394733">
          <a:extLst>
            <a:ext uri="{FF2B5EF4-FFF2-40B4-BE49-F238E27FC236}">
              <a16:creationId xmlns:a16="http://schemas.microsoft.com/office/drawing/2014/main" id="{00000000-0008-0000-0100-00004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10" name="Text Box 394734">
          <a:extLst>
            <a:ext uri="{FF2B5EF4-FFF2-40B4-BE49-F238E27FC236}">
              <a16:creationId xmlns:a16="http://schemas.microsoft.com/office/drawing/2014/main" id="{00000000-0008-0000-0100-00005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11" name="Text Box 394735">
          <a:extLst>
            <a:ext uri="{FF2B5EF4-FFF2-40B4-BE49-F238E27FC236}">
              <a16:creationId xmlns:a16="http://schemas.microsoft.com/office/drawing/2014/main" id="{00000000-0008-0000-0100-00005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12" name="Text Box 394736">
          <a:extLst>
            <a:ext uri="{FF2B5EF4-FFF2-40B4-BE49-F238E27FC236}">
              <a16:creationId xmlns:a16="http://schemas.microsoft.com/office/drawing/2014/main" id="{00000000-0008-0000-0100-00005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13" name="Text Box 394737">
          <a:extLst>
            <a:ext uri="{FF2B5EF4-FFF2-40B4-BE49-F238E27FC236}">
              <a16:creationId xmlns:a16="http://schemas.microsoft.com/office/drawing/2014/main" id="{00000000-0008-0000-0100-00005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14" name="Text Box 394738">
          <a:extLst>
            <a:ext uri="{FF2B5EF4-FFF2-40B4-BE49-F238E27FC236}">
              <a16:creationId xmlns:a16="http://schemas.microsoft.com/office/drawing/2014/main" id="{00000000-0008-0000-0100-00005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15" name="Text Box 394739">
          <a:extLst>
            <a:ext uri="{FF2B5EF4-FFF2-40B4-BE49-F238E27FC236}">
              <a16:creationId xmlns:a16="http://schemas.microsoft.com/office/drawing/2014/main" id="{00000000-0008-0000-0100-00005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16" name="Text Box 394740">
          <a:extLst>
            <a:ext uri="{FF2B5EF4-FFF2-40B4-BE49-F238E27FC236}">
              <a16:creationId xmlns:a16="http://schemas.microsoft.com/office/drawing/2014/main" id="{00000000-0008-0000-0100-00005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17" name="Text Box 394741">
          <a:extLst>
            <a:ext uri="{FF2B5EF4-FFF2-40B4-BE49-F238E27FC236}">
              <a16:creationId xmlns:a16="http://schemas.microsoft.com/office/drawing/2014/main" id="{00000000-0008-0000-0100-00005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18" name="Text Box 394742">
          <a:extLst>
            <a:ext uri="{FF2B5EF4-FFF2-40B4-BE49-F238E27FC236}">
              <a16:creationId xmlns:a16="http://schemas.microsoft.com/office/drawing/2014/main" id="{00000000-0008-0000-0100-00005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19" name="Text Box 394743">
          <a:extLst>
            <a:ext uri="{FF2B5EF4-FFF2-40B4-BE49-F238E27FC236}">
              <a16:creationId xmlns:a16="http://schemas.microsoft.com/office/drawing/2014/main" id="{00000000-0008-0000-0100-00005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57150" cy="76200"/>
    <xdr:sp macro="" textlink="">
      <xdr:nvSpPr>
        <xdr:cNvPr id="1420" name="Text Box 394360">
          <a:extLst>
            <a:ext uri="{FF2B5EF4-FFF2-40B4-BE49-F238E27FC236}">
              <a16:creationId xmlns:a16="http://schemas.microsoft.com/office/drawing/2014/main" id="{00000000-0008-0000-0100-00005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57150" cy="76200"/>
    <xdr:sp macro="" textlink="">
      <xdr:nvSpPr>
        <xdr:cNvPr id="1421" name="Text Box 394744">
          <a:extLst>
            <a:ext uri="{FF2B5EF4-FFF2-40B4-BE49-F238E27FC236}">
              <a16:creationId xmlns:a16="http://schemas.microsoft.com/office/drawing/2014/main" id="{00000000-0008-0000-0100-00005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22" name="Text Box 394345">
          <a:extLst>
            <a:ext uri="{FF2B5EF4-FFF2-40B4-BE49-F238E27FC236}">
              <a16:creationId xmlns:a16="http://schemas.microsoft.com/office/drawing/2014/main" id="{00000000-0008-0000-0100-00005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23" name="Text Box 394346">
          <a:extLst>
            <a:ext uri="{FF2B5EF4-FFF2-40B4-BE49-F238E27FC236}">
              <a16:creationId xmlns:a16="http://schemas.microsoft.com/office/drawing/2014/main" id="{00000000-0008-0000-0100-00005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24" name="Text Box 394347">
          <a:extLst>
            <a:ext uri="{FF2B5EF4-FFF2-40B4-BE49-F238E27FC236}">
              <a16:creationId xmlns:a16="http://schemas.microsoft.com/office/drawing/2014/main" id="{00000000-0008-0000-0100-00005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25" name="Text Box 394348">
          <a:extLst>
            <a:ext uri="{FF2B5EF4-FFF2-40B4-BE49-F238E27FC236}">
              <a16:creationId xmlns:a16="http://schemas.microsoft.com/office/drawing/2014/main" id="{00000000-0008-0000-0100-00005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26" name="Text Box 394349">
          <a:extLst>
            <a:ext uri="{FF2B5EF4-FFF2-40B4-BE49-F238E27FC236}">
              <a16:creationId xmlns:a16="http://schemas.microsoft.com/office/drawing/2014/main" id="{00000000-0008-0000-0100-00006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27" name="Text Box 394350">
          <a:extLst>
            <a:ext uri="{FF2B5EF4-FFF2-40B4-BE49-F238E27FC236}">
              <a16:creationId xmlns:a16="http://schemas.microsoft.com/office/drawing/2014/main" id="{00000000-0008-0000-0100-00006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28" name="Text Box 394351">
          <a:extLst>
            <a:ext uri="{FF2B5EF4-FFF2-40B4-BE49-F238E27FC236}">
              <a16:creationId xmlns:a16="http://schemas.microsoft.com/office/drawing/2014/main" id="{00000000-0008-0000-0100-00006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29" name="Text Box 394352">
          <a:extLst>
            <a:ext uri="{FF2B5EF4-FFF2-40B4-BE49-F238E27FC236}">
              <a16:creationId xmlns:a16="http://schemas.microsoft.com/office/drawing/2014/main" id="{00000000-0008-0000-0100-00006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30" name="Text Box 394353">
          <a:extLst>
            <a:ext uri="{FF2B5EF4-FFF2-40B4-BE49-F238E27FC236}">
              <a16:creationId xmlns:a16="http://schemas.microsoft.com/office/drawing/2014/main" id="{00000000-0008-0000-0100-00006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31" name="Text Box 394354">
          <a:extLst>
            <a:ext uri="{FF2B5EF4-FFF2-40B4-BE49-F238E27FC236}">
              <a16:creationId xmlns:a16="http://schemas.microsoft.com/office/drawing/2014/main" id="{00000000-0008-0000-0100-00006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32" name="Text Box 394355">
          <a:extLst>
            <a:ext uri="{FF2B5EF4-FFF2-40B4-BE49-F238E27FC236}">
              <a16:creationId xmlns:a16="http://schemas.microsoft.com/office/drawing/2014/main" id="{00000000-0008-0000-0100-00006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33" name="Text Box 394356">
          <a:extLst>
            <a:ext uri="{FF2B5EF4-FFF2-40B4-BE49-F238E27FC236}">
              <a16:creationId xmlns:a16="http://schemas.microsoft.com/office/drawing/2014/main" id="{00000000-0008-0000-0100-00006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34" name="Text Box 394357">
          <a:extLst>
            <a:ext uri="{FF2B5EF4-FFF2-40B4-BE49-F238E27FC236}">
              <a16:creationId xmlns:a16="http://schemas.microsoft.com/office/drawing/2014/main" id="{00000000-0008-0000-0100-00006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35" name="Text Box 394358">
          <a:extLst>
            <a:ext uri="{FF2B5EF4-FFF2-40B4-BE49-F238E27FC236}">
              <a16:creationId xmlns:a16="http://schemas.microsoft.com/office/drawing/2014/main" id="{00000000-0008-0000-0100-00006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36" name="Text Box 394359">
          <a:extLst>
            <a:ext uri="{FF2B5EF4-FFF2-40B4-BE49-F238E27FC236}">
              <a16:creationId xmlns:a16="http://schemas.microsoft.com/office/drawing/2014/main" id="{00000000-0008-0000-0100-00006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37" name="Text Box 394729">
          <a:extLst>
            <a:ext uri="{FF2B5EF4-FFF2-40B4-BE49-F238E27FC236}">
              <a16:creationId xmlns:a16="http://schemas.microsoft.com/office/drawing/2014/main" id="{00000000-0008-0000-0100-00006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38" name="Text Box 394730">
          <a:extLst>
            <a:ext uri="{FF2B5EF4-FFF2-40B4-BE49-F238E27FC236}">
              <a16:creationId xmlns:a16="http://schemas.microsoft.com/office/drawing/2014/main" id="{00000000-0008-0000-0100-00006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39" name="Text Box 394731">
          <a:extLst>
            <a:ext uri="{FF2B5EF4-FFF2-40B4-BE49-F238E27FC236}">
              <a16:creationId xmlns:a16="http://schemas.microsoft.com/office/drawing/2014/main" id="{00000000-0008-0000-0100-00006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40" name="Text Box 394732">
          <a:extLst>
            <a:ext uri="{FF2B5EF4-FFF2-40B4-BE49-F238E27FC236}">
              <a16:creationId xmlns:a16="http://schemas.microsoft.com/office/drawing/2014/main" id="{00000000-0008-0000-0100-00006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41" name="Text Box 394733">
          <a:extLst>
            <a:ext uri="{FF2B5EF4-FFF2-40B4-BE49-F238E27FC236}">
              <a16:creationId xmlns:a16="http://schemas.microsoft.com/office/drawing/2014/main" id="{00000000-0008-0000-0100-00006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42" name="Text Box 394734">
          <a:extLst>
            <a:ext uri="{FF2B5EF4-FFF2-40B4-BE49-F238E27FC236}">
              <a16:creationId xmlns:a16="http://schemas.microsoft.com/office/drawing/2014/main" id="{00000000-0008-0000-0100-00007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43" name="Text Box 394735">
          <a:extLst>
            <a:ext uri="{FF2B5EF4-FFF2-40B4-BE49-F238E27FC236}">
              <a16:creationId xmlns:a16="http://schemas.microsoft.com/office/drawing/2014/main" id="{00000000-0008-0000-0100-00007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44" name="Text Box 394736">
          <a:extLst>
            <a:ext uri="{FF2B5EF4-FFF2-40B4-BE49-F238E27FC236}">
              <a16:creationId xmlns:a16="http://schemas.microsoft.com/office/drawing/2014/main" id="{00000000-0008-0000-0100-00007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45" name="Text Box 394737">
          <a:extLst>
            <a:ext uri="{FF2B5EF4-FFF2-40B4-BE49-F238E27FC236}">
              <a16:creationId xmlns:a16="http://schemas.microsoft.com/office/drawing/2014/main" id="{00000000-0008-0000-0100-00007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46" name="Text Box 394738">
          <a:extLst>
            <a:ext uri="{FF2B5EF4-FFF2-40B4-BE49-F238E27FC236}">
              <a16:creationId xmlns:a16="http://schemas.microsoft.com/office/drawing/2014/main" id="{00000000-0008-0000-0100-00007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47" name="Text Box 394739">
          <a:extLst>
            <a:ext uri="{FF2B5EF4-FFF2-40B4-BE49-F238E27FC236}">
              <a16:creationId xmlns:a16="http://schemas.microsoft.com/office/drawing/2014/main" id="{00000000-0008-0000-0100-00007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48" name="Text Box 394740">
          <a:extLst>
            <a:ext uri="{FF2B5EF4-FFF2-40B4-BE49-F238E27FC236}">
              <a16:creationId xmlns:a16="http://schemas.microsoft.com/office/drawing/2014/main" id="{00000000-0008-0000-0100-00007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49" name="Text Box 394741">
          <a:extLst>
            <a:ext uri="{FF2B5EF4-FFF2-40B4-BE49-F238E27FC236}">
              <a16:creationId xmlns:a16="http://schemas.microsoft.com/office/drawing/2014/main" id="{00000000-0008-0000-0100-00007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50" name="Text Box 394742">
          <a:extLst>
            <a:ext uri="{FF2B5EF4-FFF2-40B4-BE49-F238E27FC236}">
              <a16:creationId xmlns:a16="http://schemas.microsoft.com/office/drawing/2014/main" id="{00000000-0008-0000-0100-00007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51" name="Text Box 394743">
          <a:extLst>
            <a:ext uri="{FF2B5EF4-FFF2-40B4-BE49-F238E27FC236}">
              <a16:creationId xmlns:a16="http://schemas.microsoft.com/office/drawing/2014/main" id="{00000000-0008-0000-0100-00007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57150" cy="76200"/>
    <xdr:sp macro="" textlink="">
      <xdr:nvSpPr>
        <xdr:cNvPr id="1452" name="Text Box 394360">
          <a:extLst>
            <a:ext uri="{FF2B5EF4-FFF2-40B4-BE49-F238E27FC236}">
              <a16:creationId xmlns:a16="http://schemas.microsoft.com/office/drawing/2014/main" id="{00000000-0008-0000-0100-00007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57150" cy="76200"/>
    <xdr:sp macro="" textlink="">
      <xdr:nvSpPr>
        <xdr:cNvPr id="1453" name="Text Box 394744">
          <a:extLst>
            <a:ext uri="{FF2B5EF4-FFF2-40B4-BE49-F238E27FC236}">
              <a16:creationId xmlns:a16="http://schemas.microsoft.com/office/drawing/2014/main" id="{00000000-0008-0000-0100-00007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54" name="Text Box 394345">
          <a:extLst>
            <a:ext uri="{FF2B5EF4-FFF2-40B4-BE49-F238E27FC236}">
              <a16:creationId xmlns:a16="http://schemas.microsoft.com/office/drawing/2014/main" id="{00000000-0008-0000-0100-00007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55" name="Text Box 394346">
          <a:extLst>
            <a:ext uri="{FF2B5EF4-FFF2-40B4-BE49-F238E27FC236}">
              <a16:creationId xmlns:a16="http://schemas.microsoft.com/office/drawing/2014/main" id="{00000000-0008-0000-0100-00007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56" name="Text Box 394347">
          <a:extLst>
            <a:ext uri="{FF2B5EF4-FFF2-40B4-BE49-F238E27FC236}">
              <a16:creationId xmlns:a16="http://schemas.microsoft.com/office/drawing/2014/main" id="{00000000-0008-0000-0100-00007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57" name="Text Box 394348">
          <a:extLst>
            <a:ext uri="{FF2B5EF4-FFF2-40B4-BE49-F238E27FC236}">
              <a16:creationId xmlns:a16="http://schemas.microsoft.com/office/drawing/2014/main" id="{00000000-0008-0000-0100-00007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58" name="Text Box 394349">
          <a:extLst>
            <a:ext uri="{FF2B5EF4-FFF2-40B4-BE49-F238E27FC236}">
              <a16:creationId xmlns:a16="http://schemas.microsoft.com/office/drawing/2014/main" id="{00000000-0008-0000-0100-00008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59" name="Text Box 394350">
          <a:extLst>
            <a:ext uri="{FF2B5EF4-FFF2-40B4-BE49-F238E27FC236}">
              <a16:creationId xmlns:a16="http://schemas.microsoft.com/office/drawing/2014/main" id="{00000000-0008-0000-0100-00008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60" name="Text Box 394351">
          <a:extLst>
            <a:ext uri="{FF2B5EF4-FFF2-40B4-BE49-F238E27FC236}">
              <a16:creationId xmlns:a16="http://schemas.microsoft.com/office/drawing/2014/main" id="{00000000-0008-0000-0100-00008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61" name="Text Box 394352">
          <a:extLst>
            <a:ext uri="{FF2B5EF4-FFF2-40B4-BE49-F238E27FC236}">
              <a16:creationId xmlns:a16="http://schemas.microsoft.com/office/drawing/2014/main" id="{00000000-0008-0000-0100-00008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62" name="Text Box 394353">
          <a:extLst>
            <a:ext uri="{FF2B5EF4-FFF2-40B4-BE49-F238E27FC236}">
              <a16:creationId xmlns:a16="http://schemas.microsoft.com/office/drawing/2014/main" id="{00000000-0008-0000-0100-00008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63" name="Text Box 394354">
          <a:extLst>
            <a:ext uri="{FF2B5EF4-FFF2-40B4-BE49-F238E27FC236}">
              <a16:creationId xmlns:a16="http://schemas.microsoft.com/office/drawing/2014/main" id="{00000000-0008-0000-0100-00008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64" name="Text Box 394355">
          <a:extLst>
            <a:ext uri="{FF2B5EF4-FFF2-40B4-BE49-F238E27FC236}">
              <a16:creationId xmlns:a16="http://schemas.microsoft.com/office/drawing/2014/main" id="{00000000-0008-0000-0100-00008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65" name="Text Box 394356">
          <a:extLst>
            <a:ext uri="{FF2B5EF4-FFF2-40B4-BE49-F238E27FC236}">
              <a16:creationId xmlns:a16="http://schemas.microsoft.com/office/drawing/2014/main" id="{00000000-0008-0000-0100-00008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66" name="Text Box 394357">
          <a:extLst>
            <a:ext uri="{FF2B5EF4-FFF2-40B4-BE49-F238E27FC236}">
              <a16:creationId xmlns:a16="http://schemas.microsoft.com/office/drawing/2014/main" id="{00000000-0008-0000-0100-00008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67" name="Text Box 394358">
          <a:extLst>
            <a:ext uri="{FF2B5EF4-FFF2-40B4-BE49-F238E27FC236}">
              <a16:creationId xmlns:a16="http://schemas.microsoft.com/office/drawing/2014/main" id="{00000000-0008-0000-0100-00008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68" name="Text Box 394359">
          <a:extLst>
            <a:ext uri="{FF2B5EF4-FFF2-40B4-BE49-F238E27FC236}">
              <a16:creationId xmlns:a16="http://schemas.microsoft.com/office/drawing/2014/main" id="{00000000-0008-0000-0100-00008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69" name="Text Box 394729">
          <a:extLst>
            <a:ext uri="{FF2B5EF4-FFF2-40B4-BE49-F238E27FC236}">
              <a16:creationId xmlns:a16="http://schemas.microsoft.com/office/drawing/2014/main" id="{00000000-0008-0000-0100-00008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70" name="Text Box 394730">
          <a:extLst>
            <a:ext uri="{FF2B5EF4-FFF2-40B4-BE49-F238E27FC236}">
              <a16:creationId xmlns:a16="http://schemas.microsoft.com/office/drawing/2014/main" id="{00000000-0008-0000-0100-00008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71" name="Text Box 394731">
          <a:extLst>
            <a:ext uri="{FF2B5EF4-FFF2-40B4-BE49-F238E27FC236}">
              <a16:creationId xmlns:a16="http://schemas.microsoft.com/office/drawing/2014/main" id="{00000000-0008-0000-0100-00008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72" name="Text Box 394732">
          <a:extLst>
            <a:ext uri="{FF2B5EF4-FFF2-40B4-BE49-F238E27FC236}">
              <a16:creationId xmlns:a16="http://schemas.microsoft.com/office/drawing/2014/main" id="{00000000-0008-0000-0100-00008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73" name="Text Box 394733">
          <a:extLst>
            <a:ext uri="{FF2B5EF4-FFF2-40B4-BE49-F238E27FC236}">
              <a16:creationId xmlns:a16="http://schemas.microsoft.com/office/drawing/2014/main" id="{00000000-0008-0000-0100-00008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74" name="Text Box 394734">
          <a:extLst>
            <a:ext uri="{FF2B5EF4-FFF2-40B4-BE49-F238E27FC236}">
              <a16:creationId xmlns:a16="http://schemas.microsoft.com/office/drawing/2014/main" id="{00000000-0008-0000-0100-00009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75" name="Text Box 394735">
          <a:extLst>
            <a:ext uri="{FF2B5EF4-FFF2-40B4-BE49-F238E27FC236}">
              <a16:creationId xmlns:a16="http://schemas.microsoft.com/office/drawing/2014/main" id="{00000000-0008-0000-0100-00009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76" name="Text Box 394736">
          <a:extLst>
            <a:ext uri="{FF2B5EF4-FFF2-40B4-BE49-F238E27FC236}">
              <a16:creationId xmlns:a16="http://schemas.microsoft.com/office/drawing/2014/main" id="{00000000-0008-0000-0100-00009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77" name="Text Box 394737">
          <a:extLst>
            <a:ext uri="{FF2B5EF4-FFF2-40B4-BE49-F238E27FC236}">
              <a16:creationId xmlns:a16="http://schemas.microsoft.com/office/drawing/2014/main" id="{00000000-0008-0000-0100-00009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78" name="Text Box 394738">
          <a:extLst>
            <a:ext uri="{FF2B5EF4-FFF2-40B4-BE49-F238E27FC236}">
              <a16:creationId xmlns:a16="http://schemas.microsoft.com/office/drawing/2014/main" id="{00000000-0008-0000-0100-00009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79" name="Text Box 394739">
          <a:extLst>
            <a:ext uri="{FF2B5EF4-FFF2-40B4-BE49-F238E27FC236}">
              <a16:creationId xmlns:a16="http://schemas.microsoft.com/office/drawing/2014/main" id="{00000000-0008-0000-0100-00009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80" name="Text Box 394740">
          <a:extLst>
            <a:ext uri="{FF2B5EF4-FFF2-40B4-BE49-F238E27FC236}">
              <a16:creationId xmlns:a16="http://schemas.microsoft.com/office/drawing/2014/main" id="{00000000-0008-0000-0100-00009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81" name="Text Box 394741">
          <a:extLst>
            <a:ext uri="{FF2B5EF4-FFF2-40B4-BE49-F238E27FC236}">
              <a16:creationId xmlns:a16="http://schemas.microsoft.com/office/drawing/2014/main" id="{00000000-0008-0000-0100-00009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82" name="Text Box 394742">
          <a:extLst>
            <a:ext uri="{FF2B5EF4-FFF2-40B4-BE49-F238E27FC236}">
              <a16:creationId xmlns:a16="http://schemas.microsoft.com/office/drawing/2014/main" id="{00000000-0008-0000-0100-00009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83" name="Text Box 394743">
          <a:extLst>
            <a:ext uri="{FF2B5EF4-FFF2-40B4-BE49-F238E27FC236}">
              <a16:creationId xmlns:a16="http://schemas.microsoft.com/office/drawing/2014/main" id="{00000000-0008-0000-0100-00009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266700" cy="38100"/>
    <xdr:sp macro="" textlink="">
      <xdr:nvSpPr>
        <xdr:cNvPr id="1484" name="Text Box 4">
          <a:extLst>
            <a:ext uri="{FF2B5EF4-FFF2-40B4-BE49-F238E27FC236}">
              <a16:creationId xmlns:a16="http://schemas.microsoft.com/office/drawing/2014/main" id="{00000000-0008-0000-0100-00009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85" name="Text Box 394345">
          <a:extLst>
            <a:ext uri="{FF2B5EF4-FFF2-40B4-BE49-F238E27FC236}">
              <a16:creationId xmlns:a16="http://schemas.microsoft.com/office/drawing/2014/main" id="{00000000-0008-0000-0100-00009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86" name="Text Box 394346">
          <a:extLst>
            <a:ext uri="{FF2B5EF4-FFF2-40B4-BE49-F238E27FC236}">
              <a16:creationId xmlns:a16="http://schemas.microsoft.com/office/drawing/2014/main" id="{00000000-0008-0000-0100-00009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87" name="Text Box 394347">
          <a:extLst>
            <a:ext uri="{FF2B5EF4-FFF2-40B4-BE49-F238E27FC236}">
              <a16:creationId xmlns:a16="http://schemas.microsoft.com/office/drawing/2014/main" id="{00000000-0008-0000-0100-00009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88" name="Text Box 394348">
          <a:extLst>
            <a:ext uri="{FF2B5EF4-FFF2-40B4-BE49-F238E27FC236}">
              <a16:creationId xmlns:a16="http://schemas.microsoft.com/office/drawing/2014/main" id="{00000000-0008-0000-0100-00009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89" name="Text Box 394349">
          <a:extLst>
            <a:ext uri="{FF2B5EF4-FFF2-40B4-BE49-F238E27FC236}">
              <a16:creationId xmlns:a16="http://schemas.microsoft.com/office/drawing/2014/main" id="{00000000-0008-0000-0100-00009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90" name="Text Box 394350">
          <a:extLst>
            <a:ext uri="{FF2B5EF4-FFF2-40B4-BE49-F238E27FC236}">
              <a16:creationId xmlns:a16="http://schemas.microsoft.com/office/drawing/2014/main" id="{00000000-0008-0000-0100-0000A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91" name="Text Box 394351">
          <a:extLst>
            <a:ext uri="{FF2B5EF4-FFF2-40B4-BE49-F238E27FC236}">
              <a16:creationId xmlns:a16="http://schemas.microsoft.com/office/drawing/2014/main" id="{00000000-0008-0000-0100-0000A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92" name="Text Box 394352">
          <a:extLst>
            <a:ext uri="{FF2B5EF4-FFF2-40B4-BE49-F238E27FC236}">
              <a16:creationId xmlns:a16="http://schemas.microsoft.com/office/drawing/2014/main" id="{00000000-0008-0000-0100-0000A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93" name="Text Box 394353">
          <a:extLst>
            <a:ext uri="{FF2B5EF4-FFF2-40B4-BE49-F238E27FC236}">
              <a16:creationId xmlns:a16="http://schemas.microsoft.com/office/drawing/2014/main" id="{00000000-0008-0000-0100-0000A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94" name="Text Box 394354">
          <a:extLst>
            <a:ext uri="{FF2B5EF4-FFF2-40B4-BE49-F238E27FC236}">
              <a16:creationId xmlns:a16="http://schemas.microsoft.com/office/drawing/2014/main" id="{00000000-0008-0000-0100-0000A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95" name="Text Box 394355">
          <a:extLst>
            <a:ext uri="{FF2B5EF4-FFF2-40B4-BE49-F238E27FC236}">
              <a16:creationId xmlns:a16="http://schemas.microsoft.com/office/drawing/2014/main" id="{00000000-0008-0000-0100-0000A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96" name="Text Box 394356">
          <a:extLst>
            <a:ext uri="{FF2B5EF4-FFF2-40B4-BE49-F238E27FC236}">
              <a16:creationId xmlns:a16="http://schemas.microsoft.com/office/drawing/2014/main" id="{00000000-0008-0000-0100-0000A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97" name="Text Box 394357">
          <a:extLst>
            <a:ext uri="{FF2B5EF4-FFF2-40B4-BE49-F238E27FC236}">
              <a16:creationId xmlns:a16="http://schemas.microsoft.com/office/drawing/2014/main" id="{00000000-0008-0000-0100-0000A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98" name="Text Box 394358">
          <a:extLst>
            <a:ext uri="{FF2B5EF4-FFF2-40B4-BE49-F238E27FC236}">
              <a16:creationId xmlns:a16="http://schemas.microsoft.com/office/drawing/2014/main" id="{00000000-0008-0000-0100-0000A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499" name="Text Box 394359">
          <a:extLst>
            <a:ext uri="{FF2B5EF4-FFF2-40B4-BE49-F238E27FC236}">
              <a16:creationId xmlns:a16="http://schemas.microsoft.com/office/drawing/2014/main" id="{00000000-0008-0000-0100-0000A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00" name="Text Box 394729">
          <a:extLst>
            <a:ext uri="{FF2B5EF4-FFF2-40B4-BE49-F238E27FC236}">
              <a16:creationId xmlns:a16="http://schemas.microsoft.com/office/drawing/2014/main" id="{00000000-0008-0000-0100-0000A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01" name="Text Box 394730">
          <a:extLst>
            <a:ext uri="{FF2B5EF4-FFF2-40B4-BE49-F238E27FC236}">
              <a16:creationId xmlns:a16="http://schemas.microsoft.com/office/drawing/2014/main" id="{00000000-0008-0000-0100-0000A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02" name="Text Box 394731">
          <a:extLst>
            <a:ext uri="{FF2B5EF4-FFF2-40B4-BE49-F238E27FC236}">
              <a16:creationId xmlns:a16="http://schemas.microsoft.com/office/drawing/2014/main" id="{00000000-0008-0000-0100-0000A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03" name="Text Box 394732">
          <a:extLst>
            <a:ext uri="{FF2B5EF4-FFF2-40B4-BE49-F238E27FC236}">
              <a16:creationId xmlns:a16="http://schemas.microsoft.com/office/drawing/2014/main" id="{00000000-0008-0000-0100-0000A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04" name="Text Box 394733">
          <a:extLst>
            <a:ext uri="{FF2B5EF4-FFF2-40B4-BE49-F238E27FC236}">
              <a16:creationId xmlns:a16="http://schemas.microsoft.com/office/drawing/2014/main" id="{00000000-0008-0000-0100-0000A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05" name="Text Box 394734">
          <a:extLst>
            <a:ext uri="{FF2B5EF4-FFF2-40B4-BE49-F238E27FC236}">
              <a16:creationId xmlns:a16="http://schemas.microsoft.com/office/drawing/2014/main" id="{00000000-0008-0000-0100-0000A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06" name="Text Box 394735">
          <a:extLst>
            <a:ext uri="{FF2B5EF4-FFF2-40B4-BE49-F238E27FC236}">
              <a16:creationId xmlns:a16="http://schemas.microsoft.com/office/drawing/2014/main" id="{00000000-0008-0000-0100-0000B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07" name="Text Box 394736">
          <a:extLst>
            <a:ext uri="{FF2B5EF4-FFF2-40B4-BE49-F238E27FC236}">
              <a16:creationId xmlns:a16="http://schemas.microsoft.com/office/drawing/2014/main" id="{00000000-0008-0000-0100-0000B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08" name="Text Box 394737">
          <a:extLst>
            <a:ext uri="{FF2B5EF4-FFF2-40B4-BE49-F238E27FC236}">
              <a16:creationId xmlns:a16="http://schemas.microsoft.com/office/drawing/2014/main" id="{00000000-0008-0000-0100-0000B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09" name="Text Box 394738">
          <a:extLst>
            <a:ext uri="{FF2B5EF4-FFF2-40B4-BE49-F238E27FC236}">
              <a16:creationId xmlns:a16="http://schemas.microsoft.com/office/drawing/2014/main" id="{00000000-0008-0000-0100-0000B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10" name="Text Box 394739">
          <a:extLst>
            <a:ext uri="{FF2B5EF4-FFF2-40B4-BE49-F238E27FC236}">
              <a16:creationId xmlns:a16="http://schemas.microsoft.com/office/drawing/2014/main" id="{00000000-0008-0000-0100-0000B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11" name="Text Box 394740">
          <a:extLst>
            <a:ext uri="{FF2B5EF4-FFF2-40B4-BE49-F238E27FC236}">
              <a16:creationId xmlns:a16="http://schemas.microsoft.com/office/drawing/2014/main" id="{00000000-0008-0000-0100-0000B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12" name="Text Box 394741">
          <a:extLst>
            <a:ext uri="{FF2B5EF4-FFF2-40B4-BE49-F238E27FC236}">
              <a16:creationId xmlns:a16="http://schemas.microsoft.com/office/drawing/2014/main" id="{00000000-0008-0000-0100-0000B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13" name="Text Box 394742">
          <a:extLst>
            <a:ext uri="{FF2B5EF4-FFF2-40B4-BE49-F238E27FC236}">
              <a16:creationId xmlns:a16="http://schemas.microsoft.com/office/drawing/2014/main" id="{00000000-0008-0000-0100-0000B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14" name="Text Box 394743">
          <a:extLst>
            <a:ext uri="{FF2B5EF4-FFF2-40B4-BE49-F238E27FC236}">
              <a16:creationId xmlns:a16="http://schemas.microsoft.com/office/drawing/2014/main" id="{00000000-0008-0000-0100-0000B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15" name="Text Box 394345">
          <a:extLst>
            <a:ext uri="{FF2B5EF4-FFF2-40B4-BE49-F238E27FC236}">
              <a16:creationId xmlns:a16="http://schemas.microsoft.com/office/drawing/2014/main" id="{00000000-0008-0000-0100-0000B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16" name="Text Box 394346">
          <a:extLst>
            <a:ext uri="{FF2B5EF4-FFF2-40B4-BE49-F238E27FC236}">
              <a16:creationId xmlns:a16="http://schemas.microsoft.com/office/drawing/2014/main" id="{00000000-0008-0000-0100-0000B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17" name="Text Box 394347">
          <a:extLst>
            <a:ext uri="{FF2B5EF4-FFF2-40B4-BE49-F238E27FC236}">
              <a16:creationId xmlns:a16="http://schemas.microsoft.com/office/drawing/2014/main" id="{00000000-0008-0000-0100-0000B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18" name="Text Box 394348">
          <a:extLst>
            <a:ext uri="{FF2B5EF4-FFF2-40B4-BE49-F238E27FC236}">
              <a16:creationId xmlns:a16="http://schemas.microsoft.com/office/drawing/2014/main" id="{00000000-0008-0000-0100-0000B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19" name="Text Box 394349">
          <a:extLst>
            <a:ext uri="{FF2B5EF4-FFF2-40B4-BE49-F238E27FC236}">
              <a16:creationId xmlns:a16="http://schemas.microsoft.com/office/drawing/2014/main" id="{00000000-0008-0000-0100-0000B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20" name="Text Box 394350">
          <a:extLst>
            <a:ext uri="{FF2B5EF4-FFF2-40B4-BE49-F238E27FC236}">
              <a16:creationId xmlns:a16="http://schemas.microsoft.com/office/drawing/2014/main" id="{00000000-0008-0000-0100-0000B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21" name="Text Box 394351">
          <a:extLst>
            <a:ext uri="{FF2B5EF4-FFF2-40B4-BE49-F238E27FC236}">
              <a16:creationId xmlns:a16="http://schemas.microsoft.com/office/drawing/2014/main" id="{00000000-0008-0000-0100-0000B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22" name="Text Box 394352">
          <a:extLst>
            <a:ext uri="{FF2B5EF4-FFF2-40B4-BE49-F238E27FC236}">
              <a16:creationId xmlns:a16="http://schemas.microsoft.com/office/drawing/2014/main" id="{00000000-0008-0000-0100-0000C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23" name="Text Box 394353">
          <a:extLst>
            <a:ext uri="{FF2B5EF4-FFF2-40B4-BE49-F238E27FC236}">
              <a16:creationId xmlns:a16="http://schemas.microsoft.com/office/drawing/2014/main" id="{00000000-0008-0000-0100-0000C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24" name="Text Box 394354">
          <a:extLst>
            <a:ext uri="{FF2B5EF4-FFF2-40B4-BE49-F238E27FC236}">
              <a16:creationId xmlns:a16="http://schemas.microsoft.com/office/drawing/2014/main" id="{00000000-0008-0000-0100-0000C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25" name="Text Box 394355">
          <a:extLst>
            <a:ext uri="{FF2B5EF4-FFF2-40B4-BE49-F238E27FC236}">
              <a16:creationId xmlns:a16="http://schemas.microsoft.com/office/drawing/2014/main" id="{00000000-0008-0000-0100-0000C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26" name="Text Box 394356">
          <a:extLst>
            <a:ext uri="{FF2B5EF4-FFF2-40B4-BE49-F238E27FC236}">
              <a16:creationId xmlns:a16="http://schemas.microsoft.com/office/drawing/2014/main" id="{00000000-0008-0000-0100-0000C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27" name="Text Box 394357">
          <a:extLst>
            <a:ext uri="{FF2B5EF4-FFF2-40B4-BE49-F238E27FC236}">
              <a16:creationId xmlns:a16="http://schemas.microsoft.com/office/drawing/2014/main" id="{00000000-0008-0000-0100-0000C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28" name="Text Box 394358">
          <a:extLst>
            <a:ext uri="{FF2B5EF4-FFF2-40B4-BE49-F238E27FC236}">
              <a16:creationId xmlns:a16="http://schemas.microsoft.com/office/drawing/2014/main" id="{00000000-0008-0000-0100-0000C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29" name="Text Box 394359">
          <a:extLst>
            <a:ext uri="{FF2B5EF4-FFF2-40B4-BE49-F238E27FC236}">
              <a16:creationId xmlns:a16="http://schemas.microsoft.com/office/drawing/2014/main" id="{00000000-0008-0000-0100-0000C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30" name="Text Box 394729">
          <a:extLst>
            <a:ext uri="{FF2B5EF4-FFF2-40B4-BE49-F238E27FC236}">
              <a16:creationId xmlns:a16="http://schemas.microsoft.com/office/drawing/2014/main" id="{00000000-0008-0000-0100-0000C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31" name="Text Box 394730">
          <a:extLst>
            <a:ext uri="{FF2B5EF4-FFF2-40B4-BE49-F238E27FC236}">
              <a16:creationId xmlns:a16="http://schemas.microsoft.com/office/drawing/2014/main" id="{00000000-0008-0000-0100-0000C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32" name="Text Box 394731">
          <a:extLst>
            <a:ext uri="{FF2B5EF4-FFF2-40B4-BE49-F238E27FC236}">
              <a16:creationId xmlns:a16="http://schemas.microsoft.com/office/drawing/2014/main" id="{00000000-0008-0000-0100-0000C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33" name="Text Box 394732">
          <a:extLst>
            <a:ext uri="{FF2B5EF4-FFF2-40B4-BE49-F238E27FC236}">
              <a16:creationId xmlns:a16="http://schemas.microsoft.com/office/drawing/2014/main" id="{00000000-0008-0000-0100-0000C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34" name="Text Box 394733">
          <a:extLst>
            <a:ext uri="{FF2B5EF4-FFF2-40B4-BE49-F238E27FC236}">
              <a16:creationId xmlns:a16="http://schemas.microsoft.com/office/drawing/2014/main" id="{00000000-0008-0000-0100-0000C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35" name="Text Box 394734">
          <a:extLst>
            <a:ext uri="{FF2B5EF4-FFF2-40B4-BE49-F238E27FC236}">
              <a16:creationId xmlns:a16="http://schemas.microsoft.com/office/drawing/2014/main" id="{00000000-0008-0000-0100-0000C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36" name="Text Box 394735">
          <a:extLst>
            <a:ext uri="{FF2B5EF4-FFF2-40B4-BE49-F238E27FC236}">
              <a16:creationId xmlns:a16="http://schemas.microsoft.com/office/drawing/2014/main" id="{00000000-0008-0000-0100-0000C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37" name="Text Box 394736">
          <a:extLst>
            <a:ext uri="{FF2B5EF4-FFF2-40B4-BE49-F238E27FC236}">
              <a16:creationId xmlns:a16="http://schemas.microsoft.com/office/drawing/2014/main" id="{00000000-0008-0000-0100-0000C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38" name="Text Box 394737">
          <a:extLst>
            <a:ext uri="{FF2B5EF4-FFF2-40B4-BE49-F238E27FC236}">
              <a16:creationId xmlns:a16="http://schemas.microsoft.com/office/drawing/2014/main" id="{00000000-0008-0000-0100-0000D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39" name="Text Box 394738">
          <a:extLst>
            <a:ext uri="{FF2B5EF4-FFF2-40B4-BE49-F238E27FC236}">
              <a16:creationId xmlns:a16="http://schemas.microsoft.com/office/drawing/2014/main" id="{00000000-0008-0000-0100-0000D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40" name="Text Box 394739">
          <a:extLst>
            <a:ext uri="{FF2B5EF4-FFF2-40B4-BE49-F238E27FC236}">
              <a16:creationId xmlns:a16="http://schemas.microsoft.com/office/drawing/2014/main" id="{00000000-0008-0000-0100-0000D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41" name="Text Box 394740">
          <a:extLst>
            <a:ext uri="{FF2B5EF4-FFF2-40B4-BE49-F238E27FC236}">
              <a16:creationId xmlns:a16="http://schemas.microsoft.com/office/drawing/2014/main" id="{00000000-0008-0000-0100-0000D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42" name="Text Box 394741">
          <a:extLst>
            <a:ext uri="{FF2B5EF4-FFF2-40B4-BE49-F238E27FC236}">
              <a16:creationId xmlns:a16="http://schemas.microsoft.com/office/drawing/2014/main" id="{00000000-0008-0000-0100-0000D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43" name="Text Box 394742">
          <a:extLst>
            <a:ext uri="{FF2B5EF4-FFF2-40B4-BE49-F238E27FC236}">
              <a16:creationId xmlns:a16="http://schemas.microsoft.com/office/drawing/2014/main" id="{00000000-0008-0000-0100-0000D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44" name="Text Box 394743">
          <a:extLst>
            <a:ext uri="{FF2B5EF4-FFF2-40B4-BE49-F238E27FC236}">
              <a16:creationId xmlns:a16="http://schemas.microsoft.com/office/drawing/2014/main" id="{00000000-0008-0000-0100-0000D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57150" cy="76200"/>
    <xdr:sp macro="" textlink="">
      <xdr:nvSpPr>
        <xdr:cNvPr id="1545" name="Text Box 394360">
          <a:extLst>
            <a:ext uri="{FF2B5EF4-FFF2-40B4-BE49-F238E27FC236}">
              <a16:creationId xmlns:a16="http://schemas.microsoft.com/office/drawing/2014/main" id="{00000000-0008-0000-0100-0000D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57150" cy="76200"/>
    <xdr:sp macro="" textlink="">
      <xdr:nvSpPr>
        <xdr:cNvPr id="1546" name="Text Box 394744">
          <a:extLst>
            <a:ext uri="{FF2B5EF4-FFF2-40B4-BE49-F238E27FC236}">
              <a16:creationId xmlns:a16="http://schemas.microsoft.com/office/drawing/2014/main" id="{00000000-0008-0000-0100-0000D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47" name="Text Box 394345">
          <a:extLst>
            <a:ext uri="{FF2B5EF4-FFF2-40B4-BE49-F238E27FC236}">
              <a16:creationId xmlns:a16="http://schemas.microsoft.com/office/drawing/2014/main" id="{00000000-0008-0000-0100-0000D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48" name="Text Box 394346">
          <a:extLst>
            <a:ext uri="{FF2B5EF4-FFF2-40B4-BE49-F238E27FC236}">
              <a16:creationId xmlns:a16="http://schemas.microsoft.com/office/drawing/2014/main" id="{00000000-0008-0000-0100-0000D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49" name="Text Box 394347">
          <a:extLst>
            <a:ext uri="{FF2B5EF4-FFF2-40B4-BE49-F238E27FC236}">
              <a16:creationId xmlns:a16="http://schemas.microsoft.com/office/drawing/2014/main" id="{00000000-0008-0000-0100-0000D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50" name="Text Box 394348">
          <a:extLst>
            <a:ext uri="{FF2B5EF4-FFF2-40B4-BE49-F238E27FC236}">
              <a16:creationId xmlns:a16="http://schemas.microsoft.com/office/drawing/2014/main" id="{00000000-0008-0000-0100-0000D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51" name="Text Box 394349">
          <a:extLst>
            <a:ext uri="{FF2B5EF4-FFF2-40B4-BE49-F238E27FC236}">
              <a16:creationId xmlns:a16="http://schemas.microsoft.com/office/drawing/2014/main" id="{00000000-0008-0000-0100-0000D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52" name="Text Box 394350">
          <a:extLst>
            <a:ext uri="{FF2B5EF4-FFF2-40B4-BE49-F238E27FC236}">
              <a16:creationId xmlns:a16="http://schemas.microsoft.com/office/drawing/2014/main" id="{00000000-0008-0000-0100-0000D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53" name="Text Box 394351">
          <a:extLst>
            <a:ext uri="{FF2B5EF4-FFF2-40B4-BE49-F238E27FC236}">
              <a16:creationId xmlns:a16="http://schemas.microsoft.com/office/drawing/2014/main" id="{00000000-0008-0000-0100-0000D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54" name="Text Box 394352">
          <a:extLst>
            <a:ext uri="{FF2B5EF4-FFF2-40B4-BE49-F238E27FC236}">
              <a16:creationId xmlns:a16="http://schemas.microsoft.com/office/drawing/2014/main" id="{00000000-0008-0000-0100-0000E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55" name="Text Box 394353">
          <a:extLst>
            <a:ext uri="{FF2B5EF4-FFF2-40B4-BE49-F238E27FC236}">
              <a16:creationId xmlns:a16="http://schemas.microsoft.com/office/drawing/2014/main" id="{00000000-0008-0000-0100-0000E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56" name="Text Box 394354">
          <a:extLst>
            <a:ext uri="{FF2B5EF4-FFF2-40B4-BE49-F238E27FC236}">
              <a16:creationId xmlns:a16="http://schemas.microsoft.com/office/drawing/2014/main" id="{00000000-0008-0000-0100-0000E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57" name="Text Box 394355">
          <a:extLst>
            <a:ext uri="{FF2B5EF4-FFF2-40B4-BE49-F238E27FC236}">
              <a16:creationId xmlns:a16="http://schemas.microsoft.com/office/drawing/2014/main" id="{00000000-0008-0000-0100-0000E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58" name="Text Box 394356">
          <a:extLst>
            <a:ext uri="{FF2B5EF4-FFF2-40B4-BE49-F238E27FC236}">
              <a16:creationId xmlns:a16="http://schemas.microsoft.com/office/drawing/2014/main" id="{00000000-0008-0000-0100-0000E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59" name="Text Box 394357">
          <a:extLst>
            <a:ext uri="{FF2B5EF4-FFF2-40B4-BE49-F238E27FC236}">
              <a16:creationId xmlns:a16="http://schemas.microsoft.com/office/drawing/2014/main" id="{00000000-0008-0000-0100-0000E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60" name="Text Box 394358">
          <a:extLst>
            <a:ext uri="{FF2B5EF4-FFF2-40B4-BE49-F238E27FC236}">
              <a16:creationId xmlns:a16="http://schemas.microsoft.com/office/drawing/2014/main" id="{00000000-0008-0000-0100-0000E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61" name="Text Box 394359">
          <a:extLst>
            <a:ext uri="{FF2B5EF4-FFF2-40B4-BE49-F238E27FC236}">
              <a16:creationId xmlns:a16="http://schemas.microsoft.com/office/drawing/2014/main" id="{00000000-0008-0000-0100-0000E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62" name="Text Box 394729">
          <a:extLst>
            <a:ext uri="{FF2B5EF4-FFF2-40B4-BE49-F238E27FC236}">
              <a16:creationId xmlns:a16="http://schemas.microsoft.com/office/drawing/2014/main" id="{00000000-0008-0000-0100-0000E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63" name="Text Box 394730">
          <a:extLst>
            <a:ext uri="{FF2B5EF4-FFF2-40B4-BE49-F238E27FC236}">
              <a16:creationId xmlns:a16="http://schemas.microsoft.com/office/drawing/2014/main" id="{00000000-0008-0000-0100-0000E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64" name="Text Box 394731">
          <a:extLst>
            <a:ext uri="{FF2B5EF4-FFF2-40B4-BE49-F238E27FC236}">
              <a16:creationId xmlns:a16="http://schemas.microsoft.com/office/drawing/2014/main" id="{00000000-0008-0000-0100-0000E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65" name="Text Box 394732">
          <a:extLst>
            <a:ext uri="{FF2B5EF4-FFF2-40B4-BE49-F238E27FC236}">
              <a16:creationId xmlns:a16="http://schemas.microsoft.com/office/drawing/2014/main" id="{00000000-0008-0000-0100-0000E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66" name="Text Box 394733">
          <a:extLst>
            <a:ext uri="{FF2B5EF4-FFF2-40B4-BE49-F238E27FC236}">
              <a16:creationId xmlns:a16="http://schemas.microsoft.com/office/drawing/2014/main" id="{00000000-0008-0000-0100-0000E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67" name="Text Box 394734">
          <a:extLst>
            <a:ext uri="{FF2B5EF4-FFF2-40B4-BE49-F238E27FC236}">
              <a16:creationId xmlns:a16="http://schemas.microsoft.com/office/drawing/2014/main" id="{00000000-0008-0000-0100-0000E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68" name="Text Box 394735">
          <a:extLst>
            <a:ext uri="{FF2B5EF4-FFF2-40B4-BE49-F238E27FC236}">
              <a16:creationId xmlns:a16="http://schemas.microsoft.com/office/drawing/2014/main" id="{00000000-0008-0000-0100-0000E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69" name="Text Box 394736">
          <a:extLst>
            <a:ext uri="{FF2B5EF4-FFF2-40B4-BE49-F238E27FC236}">
              <a16:creationId xmlns:a16="http://schemas.microsoft.com/office/drawing/2014/main" id="{00000000-0008-0000-0100-0000E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70" name="Text Box 394737">
          <a:extLst>
            <a:ext uri="{FF2B5EF4-FFF2-40B4-BE49-F238E27FC236}">
              <a16:creationId xmlns:a16="http://schemas.microsoft.com/office/drawing/2014/main" id="{00000000-0008-0000-0100-0000F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71" name="Text Box 394738">
          <a:extLst>
            <a:ext uri="{FF2B5EF4-FFF2-40B4-BE49-F238E27FC236}">
              <a16:creationId xmlns:a16="http://schemas.microsoft.com/office/drawing/2014/main" id="{00000000-0008-0000-0100-0000F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72" name="Text Box 394739">
          <a:extLst>
            <a:ext uri="{FF2B5EF4-FFF2-40B4-BE49-F238E27FC236}">
              <a16:creationId xmlns:a16="http://schemas.microsoft.com/office/drawing/2014/main" id="{00000000-0008-0000-0100-0000F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73" name="Text Box 394740">
          <a:extLst>
            <a:ext uri="{FF2B5EF4-FFF2-40B4-BE49-F238E27FC236}">
              <a16:creationId xmlns:a16="http://schemas.microsoft.com/office/drawing/2014/main" id="{00000000-0008-0000-0100-0000F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74" name="Text Box 394741">
          <a:extLst>
            <a:ext uri="{FF2B5EF4-FFF2-40B4-BE49-F238E27FC236}">
              <a16:creationId xmlns:a16="http://schemas.microsoft.com/office/drawing/2014/main" id="{00000000-0008-0000-0100-0000F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75" name="Text Box 394742">
          <a:extLst>
            <a:ext uri="{FF2B5EF4-FFF2-40B4-BE49-F238E27FC236}">
              <a16:creationId xmlns:a16="http://schemas.microsoft.com/office/drawing/2014/main" id="{00000000-0008-0000-0100-0000F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76" name="Text Box 394743">
          <a:extLst>
            <a:ext uri="{FF2B5EF4-FFF2-40B4-BE49-F238E27FC236}">
              <a16:creationId xmlns:a16="http://schemas.microsoft.com/office/drawing/2014/main" id="{00000000-0008-0000-0100-0000F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57150" cy="76200"/>
    <xdr:sp macro="" textlink="">
      <xdr:nvSpPr>
        <xdr:cNvPr id="1577" name="Text Box 394360">
          <a:extLst>
            <a:ext uri="{FF2B5EF4-FFF2-40B4-BE49-F238E27FC236}">
              <a16:creationId xmlns:a16="http://schemas.microsoft.com/office/drawing/2014/main" id="{00000000-0008-0000-0100-0000F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57150" cy="76200"/>
    <xdr:sp macro="" textlink="">
      <xdr:nvSpPr>
        <xdr:cNvPr id="1578" name="Text Box 394744">
          <a:extLst>
            <a:ext uri="{FF2B5EF4-FFF2-40B4-BE49-F238E27FC236}">
              <a16:creationId xmlns:a16="http://schemas.microsoft.com/office/drawing/2014/main" id="{00000000-0008-0000-0100-0000F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79" name="Text Box 394345">
          <a:extLst>
            <a:ext uri="{FF2B5EF4-FFF2-40B4-BE49-F238E27FC236}">
              <a16:creationId xmlns:a16="http://schemas.microsoft.com/office/drawing/2014/main" id="{00000000-0008-0000-0100-0000F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80" name="Text Box 394346">
          <a:extLst>
            <a:ext uri="{FF2B5EF4-FFF2-40B4-BE49-F238E27FC236}">
              <a16:creationId xmlns:a16="http://schemas.microsoft.com/office/drawing/2014/main" id="{00000000-0008-0000-0100-0000F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81" name="Text Box 394347">
          <a:extLst>
            <a:ext uri="{FF2B5EF4-FFF2-40B4-BE49-F238E27FC236}">
              <a16:creationId xmlns:a16="http://schemas.microsoft.com/office/drawing/2014/main" id="{00000000-0008-0000-0100-0000F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82" name="Text Box 394348">
          <a:extLst>
            <a:ext uri="{FF2B5EF4-FFF2-40B4-BE49-F238E27FC236}">
              <a16:creationId xmlns:a16="http://schemas.microsoft.com/office/drawing/2014/main" id="{00000000-0008-0000-0100-0000F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83" name="Text Box 394349">
          <a:extLst>
            <a:ext uri="{FF2B5EF4-FFF2-40B4-BE49-F238E27FC236}">
              <a16:creationId xmlns:a16="http://schemas.microsoft.com/office/drawing/2014/main" id="{00000000-0008-0000-0100-0000F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84" name="Text Box 394350">
          <a:extLst>
            <a:ext uri="{FF2B5EF4-FFF2-40B4-BE49-F238E27FC236}">
              <a16:creationId xmlns:a16="http://schemas.microsoft.com/office/drawing/2014/main" id="{00000000-0008-0000-0100-0000F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85" name="Text Box 394351">
          <a:extLst>
            <a:ext uri="{FF2B5EF4-FFF2-40B4-BE49-F238E27FC236}">
              <a16:creationId xmlns:a16="http://schemas.microsoft.com/office/drawing/2014/main" id="{00000000-0008-0000-0100-0000F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86" name="Text Box 394352">
          <a:extLst>
            <a:ext uri="{FF2B5EF4-FFF2-40B4-BE49-F238E27FC236}">
              <a16:creationId xmlns:a16="http://schemas.microsoft.com/office/drawing/2014/main" id="{00000000-0008-0000-0100-000000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87" name="Text Box 394353">
          <a:extLst>
            <a:ext uri="{FF2B5EF4-FFF2-40B4-BE49-F238E27FC236}">
              <a16:creationId xmlns:a16="http://schemas.microsoft.com/office/drawing/2014/main" id="{00000000-0008-0000-0100-000001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88" name="Text Box 394354">
          <a:extLst>
            <a:ext uri="{FF2B5EF4-FFF2-40B4-BE49-F238E27FC236}">
              <a16:creationId xmlns:a16="http://schemas.microsoft.com/office/drawing/2014/main" id="{00000000-0008-0000-0100-000002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89" name="Text Box 394355">
          <a:extLst>
            <a:ext uri="{FF2B5EF4-FFF2-40B4-BE49-F238E27FC236}">
              <a16:creationId xmlns:a16="http://schemas.microsoft.com/office/drawing/2014/main" id="{00000000-0008-0000-0100-000003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90" name="Text Box 394356">
          <a:extLst>
            <a:ext uri="{FF2B5EF4-FFF2-40B4-BE49-F238E27FC236}">
              <a16:creationId xmlns:a16="http://schemas.microsoft.com/office/drawing/2014/main" id="{00000000-0008-0000-0100-000004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91" name="Text Box 394357">
          <a:extLst>
            <a:ext uri="{FF2B5EF4-FFF2-40B4-BE49-F238E27FC236}">
              <a16:creationId xmlns:a16="http://schemas.microsoft.com/office/drawing/2014/main" id="{00000000-0008-0000-0100-000005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92" name="Text Box 394358">
          <a:extLst>
            <a:ext uri="{FF2B5EF4-FFF2-40B4-BE49-F238E27FC236}">
              <a16:creationId xmlns:a16="http://schemas.microsoft.com/office/drawing/2014/main" id="{00000000-0008-0000-0100-000006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93" name="Text Box 394359">
          <a:extLst>
            <a:ext uri="{FF2B5EF4-FFF2-40B4-BE49-F238E27FC236}">
              <a16:creationId xmlns:a16="http://schemas.microsoft.com/office/drawing/2014/main" id="{00000000-0008-0000-0100-000007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94" name="Text Box 394729">
          <a:extLst>
            <a:ext uri="{FF2B5EF4-FFF2-40B4-BE49-F238E27FC236}">
              <a16:creationId xmlns:a16="http://schemas.microsoft.com/office/drawing/2014/main" id="{00000000-0008-0000-0100-000008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95" name="Text Box 394730">
          <a:extLst>
            <a:ext uri="{FF2B5EF4-FFF2-40B4-BE49-F238E27FC236}">
              <a16:creationId xmlns:a16="http://schemas.microsoft.com/office/drawing/2014/main" id="{00000000-0008-0000-0100-000009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96" name="Text Box 394731">
          <a:extLst>
            <a:ext uri="{FF2B5EF4-FFF2-40B4-BE49-F238E27FC236}">
              <a16:creationId xmlns:a16="http://schemas.microsoft.com/office/drawing/2014/main" id="{00000000-0008-0000-0100-00000A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97" name="Text Box 394732">
          <a:extLst>
            <a:ext uri="{FF2B5EF4-FFF2-40B4-BE49-F238E27FC236}">
              <a16:creationId xmlns:a16="http://schemas.microsoft.com/office/drawing/2014/main" id="{00000000-0008-0000-0100-00000B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98" name="Text Box 394733">
          <a:extLst>
            <a:ext uri="{FF2B5EF4-FFF2-40B4-BE49-F238E27FC236}">
              <a16:creationId xmlns:a16="http://schemas.microsoft.com/office/drawing/2014/main" id="{00000000-0008-0000-0100-00000C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599" name="Text Box 394734">
          <a:extLst>
            <a:ext uri="{FF2B5EF4-FFF2-40B4-BE49-F238E27FC236}">
              <a16:creationId xmlns:a16="http://schemas.microsoft.com/office/drawing/2014/main" id="{00000000-0008-0000-0100-00000D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00" name="Text Box 394735">
          <a:extLst>
            <a:ext uri="{FF2B5EF4-FFF2-40B4-BE49-F238E27FC236}">
              <a16:creationId xmlns:a16="http://schemas.microsoft.com/office/drawing/2014/main" id="{00000000-0008-0000-0100-00000E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01" name="Text Box 394736">
          <a:extLst>
            <a:ext uri="{FF2B5EF4-FFF2-40B4-BE49-F238E27FC236}">
              <a16:creationId xmlns:a16="http://schemas.microsoft.com/office/drawing/2014/main" id="{00000000-0008-0000-0100-00000F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02" name="Text Box 394737">
          <a:extLst>
            <a:ext uri="{FF2B5EF4-FFF2-40B4-BE49-F238E27FC236}">
              <a16:creationId xmlns:a16="http://schemas.microsoft.com/office/drawing/2014/main" id="{00000000-0008-0000-0100-000010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03" name="Text Box 394738">
          <a:extLst>
            <a:ext uri="{FF2B5EF4-FFF2-40B4-BE49-F238E27FC236}">
              <a16:creationId xmlns:a16="http://schemas.microsoft.com/office/drawing/2014/main" id="{00000000-0008-0000-0100-000011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04" name="Text Box 394739">
          <a:extLst>
            <a:ext uri="{FF2B5EF4-FFF2-40B4-BE49-F238E27FC236}">
              <a16:creationId xmlns:a16="http://schemas.microsoft.com/office/drawing/2014/main" id="{00000000-0008-0000-0100-000012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05" name="Text Box 394740">
          <a:extLst>
            <a:ext uri="{FF2B5EF4-FFF2-40B4-BE49-F238E27FC236}">
              <a16:creationId xmlns:a16="http://schemas.microsoft.com/office/drawing/2014/main" id="{00000000-0008-0000-0100-000013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06" name="Text Box 394741">
          <a:extLst>
            <a:ext uri="{FF2B5EF4-FFF2-40B4-BE49-F238E27FC236}">
              <a16:creationId xmlns:a16="http://schemas.microsoft.com/office/drawing/2014/main" id="{00000000-0008-0000-0100-000014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07" name="Text Box 394742">
          <a:extLst>
            <a:ext uri="{FF2B5EF4-FFF2-40B4-BE49-F238E27FC236}">
              <a16:creationId xmlns:a16="http://schemas.microsoft.com/office/drawing/2014/main" id="{00000000-0008-0000-0100-000015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08" name="Text Box 394743">
          <a:extLst>
            <a:ext uri="{FF2B5EF4-FFF2-40B4-BE49-F238E27FC236}">
              <a16:creationId xmlns:a16="http://schemas.microsoft.com/office/drawing/2014/main" id="{00000000-0008-0000-0100-000016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09" name="Text Box 394345">
          <a:extLst>
            <a:ext uri="{FF2B5EF4-FFF2-40B4-BE49-F238E27FC236}">
              <a16:creationId xmlns:a16="http://schemas.microsoft.com/office/drawing/2014/main" id="{00000000-0008-0000-0100-000017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10" name="Text Box 394346">
          <a:extLst>
            <a:ext uri="{FF2B5EF4-FFF2-40B4-BE49-F238E27FC236}">
              <a16:creationId xmlns:a16="http://schemas.microsoft.com/office/drawing/2014/main" id="{00000000-0008-0000-0100-000018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11" name="Text Box 394347">
          <a:extLst>
            <a:ext uri="{FF2B5EF4-FFF2-40B4-BE49-F238E27FC236}">
              <a16:creationId xmlns:a16="http://schemas.microsoft.com/office/drawing/2014/main" id="{00000000-0008-0000-0100-000019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12" name="Text Box 394348">
          <a:extLst>
            <a:ext uri="{FF2B5EF4-FFF2-40B4-BE49-F238E27FC236}">
              <a16:creationId xmlns:a16="http://schemas.microsoft.com/office/drawing/2014/main" id="{00000000-0008-0000-0100-00001A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13" name="Text Box 394349">
          <a:extLst>
            <a:ext uri="{FF2B5EF4-FFF2-40B4-BE49-F238E27FC236}">
              <a16:creationId xmlns:a16="http://schemas.microsoft.com/office/drawing/2014/main" id="{00000000-0008-0000-0100-00001B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14" name="Text Box 394350">
          <a:extLst>
            <a:ext uri="{FF2B5EF4-FFF2-40B4-BE49-F238E27FC236}">
              <a16:creationId xmlns:a16="http://schemas.microsoft.com/office/drawing/2014/main" id="{00000000-0008-0000-0100-00001C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15" name="Text Box 394351">
          <a:extLst>
            <a:ext uri="{FF2B5EF4-FFF2-40B4-BE49-F238E27FC236}">
              <a16:creationId xmlns:a16="http://schemas.microsoft.com/office/drawing/2014/main" id="{00000000-0008-0000-0100-00001D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16" name="Text Box 394352">
          <a:extLst>
            <a:ext uri="{FF2B5EF4-FFF2-40B4-BE49-F238E27FC236}">
              <a16:creationId xmlns:a16="http://schemas.microsoft.com/office/drawing/2014/main" id="{00000000-0008-0000-0100-00001E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17" name="Text Box 394353">
          <a:extLst>
            <a:ext uri="{FF2B5EF4-FFF2-40B4-BE49-F238E27FC236}">
              <a16:creationId xmlns:a16="http://schemas.microsoft.com/office/drawing/2014/main" id="{00000000-0008-0000-0100-00001F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18" name="Text Box 394354">
          <a:extLst>
            <a:ext uri="{FF2B5EF4-FFF2-40B4-BE49-F238E27FC236}">
              <a16:creationId xmlns:a16="http://schemas.microsoft.com/office/drawing/2014/main" id="{00000000-0008-0000-0100-000020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19" name="Text Box 394355">
          <a:extLst>
            <a:ext uri="{FF2B5EF4-FFF2-40B4-BE49-F238E27FC236}">
              <a16:creationId xmlns:a16="http://schemas.microsoft.com/office/drawing/2014/main" id="{00000000-0008-0000-0100-000021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20" name="Text Box 394356">
          <a:extLst>
            <a:ext uri="{FF2B5EF4-FFF2-40B4-BE49-F238E27FC236}">
              <a16:creationId xmlns:a16="http://schemas.microsoft.com/office/drawing/2014/main" id="{00000000-0008-0000-0100-000022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21" name="Text Box 394357">
          <a:extLst>
            <a:ext uri="{FF2B5EF4-FFF2-40B4-BE49-F238E27FC236}">
              <a16:creationId xmlns:a16="http://schemas.microsoft.com/office/drawing/2014/main" id="{00000000-0008-0000-0100-000023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22" name="Text Box 394358">
          <a:extLst>
            <a:ext uri="{FF2B5EF4-FFF2-40B4-BE49-F238E27FC236}">
              <a16:creationId xmlns:a16="http://schemas.microsoft.com/office/drawing/2014/main" id="{00000000-0008-0000-0100-000024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23" name="Text Box 394359">
          <a:extLst>
            <a:ext uri="{FF2B5EF4-FFF2-40B4-BE49-F238E27FC236}">
              <a16:creationId xmlns:a16="http://schemas.microsoft.com/office/drawing/2014/main" id="{00000000-0008-0000-0100-000025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24" name="Text Box 394729">
          <a:extLst>
            <a:ext uri="{FF2B5EF4-FFF2-40B4-BE49-F238E27FC236}">
              <a16:creationId xmlns:a16="http://schemas.microsoft.com/office/drawing/2014/main" id="{00000000-0008-0000-0100-000026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25" name="Text Box 394730">
          <a:extLst>
            <a:ext uri="{FF2B5EF4-FFF2-40B4-BE49-F238E27FC236}">
              <a16:creationId xmlns:a16="http://schemas.microsoft.com/office/drawing/2014/main" id="{00000000-0008-0000-0100-000027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26" name="Text Box 394731">
          <a:extLst>
            <a:ext uri="{FF2B5EF4-FFF2-40B4-BE49-F238E27FC236}">
              <a16:creationId xmlns:a16="http://schemas.microsoft.com/office/drawing/2014/main" id="{00000000-0008-0000-0100-000028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27" name="Text Box 394732">
          <a:extLst>
            <a:ext uri="{FF2B5EF4-FFF2-40B4-BE49-F238E27FC236}">
              <a16:creationId xmlns:a16="http://schemas.microsoft.com/office/drawing/2014/main" id="{00000000-0008-0000-0100-000029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28" name="Text Box 394733">
          <a:extLst>
            <a:ext uri="{FF2B5EF4-FFF2-40B4-BE49-F238E27FC236}">
              <a16:creationId xmlns:a16="http://schemas.microsoft.com/office/drawing/2014/main" id="{00000000-0008-0000-0100-00002A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29" name="Text Box 394734">
          <a:extLst>
            <a:ext uri="{FF2B5EF4-FFF2-40B4-BE49-F238E27FC236}">
              <a16:creationId xmlns:a16="http://schemas.microsoft.com/office/drawing/2014/main" id="{00000000-0008-0000-0100-00002B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30" name="Text Box 394735">
          <a:extLst>
            <a:ext uri="{FF2B5EF4-FFF2-40B4-BE49-F238E27FC236}">
              <a16:creationId xmlns:a16="http://schemas.microsoft.com/office/drawing/2014/main" id="{00000000-0008-0000-0100-00002C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31" name="Text Box 394736">
          <a:extLst>
            <a:ext uri="{FF2B5EF4-FFF2-40B4-BE49-F238E27FC236}">
              <a16:creationId xmlns:a16="http://schemas.microsoft.com/office/drawing/2014/main" id="{00000000-0008-0000-0100-00002D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32" name="Text Box 394737">
          <a:extLst>
            <a:ext uri="{FF2B5EF4-FFF2-40B4-BE49-F238E27FC236}">
              <a16:creationId xmlns:a16="http://schemas.microsoft.com/office/drawing/2014/main" id="{00000000-0008-0000-0100-00002E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33" name="Text Box 394738">
          <a:extLst>
            <a:ext uri="{FF2B5EF4-FFF2-40B4-BE49-F238E27FC236}">
              <a16:creationId xmlns:a16="http://schemas.microsoft.com/office/drawing/2014/main" id="{00000000-0008-0000-0100-00002F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34" name="Text Box 394739">
          <a:extLst>
            <a:ext uri="{FF2B5EF4-FFF2-40B4-BE49-F238E27FC236}">
              <a16:creationId xmlns:a16="http://schemas.microsoft.com/office/drawing/2014/main" id="{00000000-0008-0000-0100-000030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35" name="Text Box 394740">
          <a:extLst>
            <a:ext uri="{FF2B5EF4-FFF2-40B4-BE49-F238E27FC236}">
              <a16:creationId xmlns:a16="http://schemas.microsoft.com/office/drawing/2014/main" id="{00000000-0008-0000-0100-000031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36" name="Text Box 394741">
          <a:extLst>
            <a:ext uri="{FF2B5EF4-FFF2-40B4-BE49-F238E27FC236}">
              <a16:creationId xmlns:a16="http://schemas.microsoft.com/office/drawing/2014/main" id="{00000000-0008-0000-0100-000032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37" name="Text Box 394742">
          <a:extLst>
            <a:ext uri="{FF2B5EF4-FFF2-40B4-BE49-F238E27FC236}">
              <a16:creationId xmlns:a16="http://schemas.microsoft.com/office/drawing/2014/main" id="{00000000-0008-0000-0100-000033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38" name="Text Box 394743">
          <a:extLst>
            <a:ext uri="{FF2B5EF4-FFF2-40B4-BE49-F238E27FC236}">
              <a16:creationId xmlns:a16="http://schemas.microsoft.com/office/drawing/2014/main" id="{00000000-0008-0000-0100-000034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39" name="Text Box 394345">
          <a:extLst>
            <a:ext uri="{FF2B5EF4-FFF2-40B4-BE49-F238E27FC236}">
              <a16:creationId xmlns:a16="http://schemas.microsoft.com/office/drawing/2014/main" id="{00000000-0008-0000-0100-000035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40" name="Text Box 394346">
          <a:extLst>
            <a:ext uri="{FF2B5EF4-FFF2-40B4-BE49-F238E27FC236}">
              <a16:creationId xmlns:a16="http://schemas.microsoft.com/office/drawing/2014/main" id="{00000000-0008-0000-0100-000036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41" name="Text Box 394347">
          <a:extLst>
            <a:ext uri="{FF2B5EF4-FFF2-40B4-BE49-F238E27FC236}">
              <a16:creationId xmlns:a16="http://schemas.microsoft.com/office/drawing/2014/main" id="{00000000-0008-0000-0100-000037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42" name="Text Box 394348">
          <a:extLst>
            <a:ext uri="{FF2B5EF4-FFF2-40B4-BE49-F238E27FC236}">
              <a16:creationId xmlns:a16="http://schemas.microsoft.com/office/drawing/2014/main" id="{00000000-0008-0000-0100-000038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43" name="Text Box 394349">
          <a:extLst>
            <a:ext uri="{FF2B5EF4-FFF2-40B4-BE49-F238E27FC236}">
              <a16:creationId xmlns:a16="http://schemas.microsoft.com/office/drawing/2014/main" id="{00000000-0008-0000-0100-000039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44" name="Text Box 394350">
          <a:extLst>
            <a:ext uri="{FF2B5EF4-FFF2-40B4-BE49-F238E27FC236}">
              <a16:creationId xmlns:a16="http://schemas.microsoft.com/office/drawing/2014/main" id="{00000000-0008-0000-0100-00003A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45" name="Text Box 394351">
          <a:extLst>
            <a:ext uri="{FF2B5EF4-FFF2-40B4-BE49-F238E27FC236}">
              <a16:creationId xmlns:a16="http://schemas.microsoft.com/office/drawing/2014/main" id="{00000000-0008-0000-0100-00003B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46" name="Text Box 394352">
          <a:extLst>
            <a:ext uri="{FF2B5EF4-FFF2-40B4-BE49-F238E27FC236}">
              <a16:creationId xmlns:a16="http://schemas.microsoft.com/office/drawing/2014/main" id="{00000000-0008-0000-0100-00003C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47" name="Text Box 394353">
          <a:extLst>
            <a:ext uri="{FF2B5EF4-FFF2-40B4-BE49-F238E27FC236}">
              <a16:creationId xmlns:a16="http://schemas.microsoft.com/office/drawing/2014/main" id="{00000000-0008-0000-0100-00003D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48" name="Text Box 394354">
          <a:extLst>
            <a:ext uri="{FF2B5EF4-FFF2-40B4-BE49-F238E27FC236}">
              <a16:creationId xmlns:a16="http://schemas.microsoft.com/office/drawing/2014/main" id="{00000000-0008-0000-0100-00003E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49" name="Text Box 394355">
          <a:extLst>
            <a:ext uri="{FF2B5EF4-FFF2-40B4-BE49-F238E27FC236}">
              <a16:creationId xmlns:a16="http://schemas.microsoft.com/office/drawing/2014/main" id="{00000000-0008-0000-0100-00003F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50" name="Text Box 394356">
          <a:extLst>
            <a:ext uri="{FF2B5EF4-FFF2-40B4-BE49-F238E27FC236}">
              <a16:creationId xmlns:a16="http://schemas.microsoft.com/office/drawing/2014/main" id="{00000000-0008-0000-0100-000040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51" name="Text Box 394357">
          <a:extLst>
            <a:ext uri="{FF2B5EF4-FFF2-40B4-BE49-F238E27FC236}">
              <a16:creationId xmlns:a16="http://schemas.microsoft.com/office/drawing/2014/main" id="{00000000-0008-0000-0100-000041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52" name="Text Box 394358">
          <a:extLst>
            <a:ext uri="{FF2B5EF4-FFF2-40B4-BE49-F238E27FC236}">
              <a16:creationId xmlns:a16="http://schemas.microsoft.com/office/drawing/2014/main" id="{00000000-0008-0000-0100-000042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53" name="Text Box 394359">
          <a:extLst>
            <a:ext uri="{FF2B5EF4-FFF2-40B4-BE49-F238E27FC236}">
              <a16:creationId xmlns:a16="http://schemas.microsoft.com/office/drawing/2014/main" id="{00000000-0008-0000-0100-000043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54" name="Text Box 394729">
          <a:extLst>
            <a:ext uri="{FF2B5EF4-FFF2-40B4-BE49-F238E27FC236}">
              <a16:creationId xmlns:a16="http://schemas.microsoft.com/office/drawing/2014/main" id="{00000000-0008-0000-0100-000044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55" name="Text Box 394730">
          <a:extLst>
            <a:ext uri="{FF2B5EF4-FFF2-40B4-BE49-F238E27FC236}">
              <a16:creationId xmlns:a16="http://schemas.microsoft.com/office/drawing/2014/main" id="{00000000-0008-0000-0100-000045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56" name="Text Box 394731">
          <a:extLst>
            <a:ext uri="{FF2B5EF4-FFF2-40B4-BE49-F238E27FC236}">
              <a16:creationId xmlns:a16="http://schemas.microsoft.com/office/drawing/2014/main" id="{00000000-0008-0000-0100-000046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57" name="Text Box 394732">
          <a:extLst>
            <a:ext uri="{FF2B5EF4-FFF2-40B4-BE49-F238E27FC236}">
              <a16:creationId xmlns:a16="http://schemas.microsoft.com/office/drawing/2014/main" id="{00000000-0008-0000-0100-000047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58" name="Text Box 394733">
          <a:extLst>
            <a:ext uri="{FF2B5EF4-FFF2-40B4-BE49-F238E27FC236}">
              <a16:creationId xmlns:a16="http://schemas.microsoft.com/office/drawing/2014/main" id="{00000000-0008-0000-0100-000048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59" name="Text Box 394734">
          <a:extLst>
            <a:ext uri="{FF2B5EF4-FFF2-40B4-BE49-F238E27FC236}">
              <a16:creationId xmlns:a16="http://schemas.microsoft.com/office/drawing/2014/main" id="{00000000-0008-0000-0100-000049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60" name="Text Box 394735">
          <a:extLst>
            <a:ext uri="{FF2B5EF4-FFF2-40B4-BE49-F238E27FC236}">
              <a16:creationId xmlns:a16="http://schemas.microsoft.com/office/drawing/2014/main" id="{00000000-0008-0000-0100-00004A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61" name="Text Box 394736">
          <a:extLst>
            <a:ext uri="{FF2B5EF4-FFF2-40B4-BE49-F238E27FC236}">
              <a16:creationId xmlns:a16="http://schemas.microsoft.com/office/drawing/2014/main" id="{00000000-0008-0000-0100-00004B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62" name="Text Box 394737">
          <a:extLst>
            <a:ext uri="{FF2B5EF4-FFF2-40B4-BE49-F238E27FC236}">
              <a16:creationId xmlns:a16="http://schemas.microsoft.com/office/drawing/2014/main" id="{00000000-0008-0000-0100-00004C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63" name="Text Box 394738">
          <a:extLst>
            <a:ext uri="{FF2B5EF4-FFF2-40B4-BE49-F238E27FC236}">
              <a16:creationId xmlns:a16="http://schemas.microsoft.com/office/drawing/2014/main" id="{00000000-0008-0000-0100-00004D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64" name="Text Box 394739">
          <a:extLst>
            <a:ext uri="{FF2B5EF4-FFF2-40B4-BE49-F238E27FC236}">
              <a16:creationId xmlns:a16="http://schemas.microsoft.com/office/drawing/2014/main" id="{00000000-0008-0000-0100-00004E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65" name="Text Box 394740">
          <a:extLst>
            <a:ext uri="{FF2B5EF4-FFF2-40B4-BE49-F238E27FC236}">
              <a16:creationId xmlns:a16="http://schemas.microsoft.com/office/drawing/2014/main" id="{00000000-0008-0000-0100-00004F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66" name="Text Box 394741">
          <a:extLst>
            <a:ext uri="{FF2B5EF4-FFF2-40B4-BE49-F238E27FC236}">
              <a16:creationId xmlns:a16="http://schemas.microsoft.com/office/drawing/2014/main" id="{00000000-0008-0000-0100-000050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67" name="Text Box 394742">
          <a:extLst>
            <a:ext uri="{FF2B5EF4-FFF2-40B4-BE49-F238E27FC236}">
              <a16:creationId xmlns:a16="http://schemas.microsoft.com/office/drawing/2014/main" id="{00000000-0008-0000-0100-000051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68" name="Text Box 394743">
          <a:extLst>
            <a:ext uri="{FF2B5EF4-FFF2-40B4-BE49-F238E27FC236}">
              <a16:creationId xmlns:a16="http://schemas.microsoft.com/office/drawing/2014/main" id="{00000000-0008-0000-0100-000052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57150" cy="76200"/>
    <xdr:sp macro="" textlink="">
      <xdr:nvSpPr>
        <xdr:cNvPr id="1669" name="Text Box 394360">
          <a:extLst>
            <a:ext uri="{FF2B5EF4-FFF2-40B4-BE49-F238E27FC236}">
              <a16:creationId xmlns:a16="http://schemas.microsoft.com/office/drawing/2014/main" id="{00000000-0008-0000-0100-000053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57150" cy="76200"/>
    <xdr:sp macro="" textlink="">
      <xdr:nvSpPr>
        <xdr:cNvPr id="1670" name="Text Box 394744">
          <a:extLst>
            <a:ext uri="{FF2B5EF4-FFF2-40B4-BE49-F238E27FC236}">
              <a16:creationId xmlns:a16="http://schemas.microsoft.com/office/drawing/2014/main" id="{00000000-0008-0000-0100-000054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71" name="Text Box 394345">
          <a:extLst>
            <a:ext uri="{FF2B5EF4-FFF2-40B4-BE49-F238E27FC236}">
              <a16:creationId xmlns:a16="http://schemas.microsoft.com/office/drawing/2014/main" id="{00000000-0008-0000-0100-000055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72" name="Text Box 394346">
          <a:extLst>
            <a:ext uri="{FF2B5EF4-FFF2-40B4-BE49-F238E27FC236}">
              <a16:creationId xmlns:a16="http://schemas.microsoft.com/office/drawing/2014/main" id="{00000000-0008-0000-0100-000056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73" name="Text Box 394347">
          <a:extLst>
            <a:ext uri="{FF2B5EF4-FFF2-40B4-BE49-F238E27FC236}">
              <a16:creationId xmlns:a16="http://schemas.microsoft.com/office/drawing/2014/main" id="{00000000-0008-0000-0100-000057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74" name="Text Box 394348">
          <a:extLst>
            <a:ext uri="{FF2B5EF4-FFF2-40B4-BE49-F238E27FC236}">
              <a16:creationId xmlns:a16="http://schemas.microsoft.com/office/drawing/2014/main" id="{00000000-0008-0000-0100-000058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75" name="Text Box 394349">
          <a:extLst>
            <a:ext uri="{FF2B5EF4-FFF2-40B4-BE49-F238E27FC236}">
              <a16:creationId xmlns:a16="http://schemas.microsoft.com/office/drawing/2014/main" id="{00000000-0008-0000-0100-000059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76" name="Text Box 394350">
          <a:extLst>
            <a:ext uri="{FF2B5EF4-FFF2-40B4-BE49-F238E27FC236}">
              <a16:creationId xmlns:a16="http://schemas.microsoft.com/office/drawing/2014/main" id="{00000000-0008-0000-0100-00005A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77" name="Text Box 394351">
          <a:extLst>
            <a:ext uri="{FF2B5EF4-FFF2-40B4-BE49-F238E27FC236}">
              <a16:creationId xmlns:a16="http://schemas.microsoft.com/office/drawing/2014/main" id="{00000000-0008-0000-0100-00005B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78" name="Text Box 394352">
          <a:extLst>
            <a:ext uri="{FF2B5EF4-FFF2-40B4-BE49-F238E27FC236}">
              <a16:creationId xmlns:a16="http://schemas.microsoft.com/office/drawing/2014/main" id="{00000000-0008-0000-0100-00005C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79" name="Text Box 394353">
          <a:extLst>
            <a:ext uri="{FF2B5EF4-FFF2-40B4-BE49-F238E27FC236}">
              <a16:creationId xmlns:a16="http://schemas.microsoft.com/office/drawing/2014/main" id="{00000000-0008-0000-0100-00005D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80" name="Text Box 394354">
          <a:extLst>
            <a:ext uri="{FF2B5EF4-FFF2-40B4-BE49-F238E27FC236}">
              <a16:creationId xmlns:a16="http://schemas.microsoft.com/office/drawing/2014/main" id="{00000000-0008-0000-0100-00005E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81" name="Text Box 394355">
          <a:extLst>
            <a:ext uri="{FF2B5EF4-FFF2-40B4-BE49-F238E27FC236}">
              <a16:creationId xmlns:a16="http://schemas.microsoft.com/office/drawing/2014/main" id="{00000000-0008-0000-0100-00005F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82" name="Text Box 394356">
          <a:extLst>
            <a:ext uri="{FF2B5EF4-FFF2-40B4-BE49-F238E27FC236}">
              <a16:creationId xmlns:a16="http://schemas.microsoft.com/office/drawing/2014/main" id="{00000000-0008-0000-0100-000060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83" name="Text Box 394357">
          <a:extLst>
            <a:ext uri="{FF2B5EF4-FFF2-40B4-BE49-F238E27FC236}">
              <a16:creationId xmlns:a16="http://schemas.microsoft.com/office/drawing/2014/main" id="{00000000-0008-0000-0100-000061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84" name="Text Box 394358">
          <a:extLst>
            <a:ext uri="{FF2B5EF4-FFF2-40B4-BE49-F238E27FC236}">
              <a16:creationId xmlns:a16="http://schemas.microsoft.com/office/drawing/2014/main" id="{00000000-0008-0000-0100-000062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85" name="Text Box 394359">
          <a:extLst>
            <a:ext uri="{FF2B5EF4-FFF2-40B4-BE49-F238E27FC236}">
              <a16:creationId xmlns:a16="http://schemas.microsoft.com/office/drawing/2014/main" id="{00000000-0008-0000-0100-000063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86" name="Text Box 394729">
          <a:extLst>
            <a:ext uri="{FF2B5EF4-FFF2-40B4-BE49-F238E27FC236}">
              <a16:creationId xmlns:a16="http://schemas.microsoft.com/office/drawing/2014/main" id="{00000000-0008-0000-0100-000064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87" name="Text Box 394730">
          <a:extLst>
            <a:ext uri="{FF2B5EF4-FFF2-40B4-BE49-F238E27FC236}">
              <a16:creationId xmlns:a16="http://schemas.microsoft.com/office/drawing/2014/main" id="{00000000-0008-0000-0100-000065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88" name="Text Box 394731">
          <a:extLst>
            <a:ext uri="{FF2B5EF4-FFF2-40B4-BE49-F238E27FC236}">
              <a16:creationId xmlns:a16="http://schemas.microsoft.com/office/drawing/2014/main" id="{00000000-0008-0000-0100-000066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89" name="Text Box 394732">
          <a:extLst>
            <a:ext uri="{FF2B5EF4-FFF2-40B4-BE49-F238E27FC236}">
              <a16:creationId xmlns:a16="http://schemas.microsoft.com/office/drawing/2014/main" id="{00000000-0008-0000-0100-000067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90" name="Text Box 394733">
          <a:extLst>
            <a:ext uri="{FF2B5EF4-FFF2-40B4-BE49-F238E27FC236}">
              <a16:creationId xmlns:a16="http://schemas.microsoft.com/office/drawing/2014/main" id="{00000000-0008-0000-0100-000068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91" name="Text Box 394734">
          <a:extLst>
            <a:ext uri="{FF2B5EF4-FFF2-40B4-BE49-F238E27FC236}">
              <a16:creationId xmlns:a16="http://schemas.microsoft.com/office/drawing/2014/main" id="{00000000-0008-0000-0100-000069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92" name="Text Box 394735">
          <a:extLst>
            <a:ext uri="{FF2B5EF4-FFF2-40B4-BE49-F238E27FC236}">
              <a16:creationId xmlns:a16="http://schemas.microsoft.com/office/drawing/2014/main" id="{00000000-0008-0000-0100-00006A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93" name="Text Box 394736">
          <a:extLst>
            <a:ext uri="{FF2B5EF4-FFF2-40B4-BE49-F238E27FC236}">
              <a16:creationId xmlns:a16="http://schemas.microsoft.com/office/drawing/2014/main" id="{00000000-0008-0000-0100-00006B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94" name="Text Box 394737">
          <a:extLst>
            <a:ext uri="{FF2B5EF4-FFF2-40B4-BE49-F238E27FC236}">
              <a16:creationId xmlns:a16="http://schemas.microsoft.com/office/drawing/2014/main" id="{00000000-0008-0000-0100-00006C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95" name="Text Box 394738">
          <a:extLst>
            <a:ext uri="{FF2B5EF4-FFF2-40B4-BE49-F238E27FC236}">
              <a16:creationId xmlns:a16="http://schemas.microsoft.com/office/drawing/2014/main" id="{00000000-0008-0000-0100-00006D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96" name="Text Box 394739">
          <a:extLst>
            <a:ext uri="{FF2B5EF4-FFF2-40B4-BE49-F238E27FC236}">
              <a16:creationId xmlns:a16="http://schemas.microsoft.com/office/drawing/2014/main" id="{00000000-0008-0000-0100-00006E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97" name="Text Box 394740">
          <a:extLst>
            <a:ext uri="{FF2B5EF4-FFF2-40B4-BE49-F238E27FC236}">
              <a16:creationId xmlns:a16="http://schemas.microsoft.com/office/drawing/2014/main" id="{00000000-0008-0000-0100-00006F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98" name="Text Box 394741">
          <a:extLst>
            <a:ext uri="{FF2B5EF4-FFF2-40B4-BE49-F238E27FC236}">
              <a16:creationId xmlns:a16="http://schemas.microsoft.com/office/drawing/2014/main" id="{00000000-0008-0000-0100-000070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699" name="Text Box 394742">
          <a:extLst>
            <a:ext uri="{FF2B5EF4-FFF2-40B4-BE49-F238E27FC236}">
              <a16:creationId xmlns:a16="http://schemas.microsoft.com/office/drawing/2014/main" id="{00000000-0008-0000-0100-000071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00" name="Text Box 394743">
          <a:extLst>
            <a:ext uri="{FF2B5EF4-FFF2-40B4-BE49-F238E27FC236}">
              <a16:creationId xmlns:a16="http://schemas.microsoft.com/office/drawing/2014/main" id="{00000000-0008-0000-0100-000072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57150" cy="76200"/>
    <xdr:sp macro="" textlink="">
      <xdr:nvSpPr>
        <xdr:cNvPr id="1701" name="Text Box 394360">
          <a:extLst>
            <a:ext uri="{FF2B5EF4-FFF2-40B4-BE49-F238E27FC236}">
              <a16:creationId xmlns:a16="http://schemas.microsoft.com/office/drawing/2014/main" id="{00000000-0008-0000-0100-000073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57150" cy="76200"/>
    <xdr:sp macro="" textlink="">
      <xdr:nvSpPr>
        <xdr:cNvPr id="1702" name="Text Box 394744">
          <a:extLst>
            <a:ext uri="{FF2B5EF4-FFF2-40B4-BE49-F238E27FC236}">
              <a16:creationId xmlns:a16="http://schemas.microsoft.com/office/drawing/2014/main" id="{00000000-0008-0000-0100-000074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03" name="Text Box 394345">
          <a:extLst>
            <a:ext uri="{FF2B5EF4-FFF2-40B4-BE49-F238E27FC236}">
              <a16:creationId xmlns:a16="http://schemas.microsoft.com/office/drawing/2014/main" id="{00000000-0008-0000-0100-000075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04" name="Text Box 394346">
          <a:extLst>
            <a:ext uri="{FF2B5EF4-FFF2-40B4-BE49-F238E27FC236}">
              <a16:creationId xmlns:a16="http://schemas.microsoft.com/office/drawing/2014/main" id="{00000000-0008-0000-0100-000076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05" name="Text Box 394347">
          <a:extLst>
            <a:ext uri="{FF2B5EF4-FFF2-40B4-BE49-F238E27FC236}">
              <a16:creationId xmlns:a16="http://schemas.microsoft.com/office/drawing/2014/main" id="{00000000-0008-0000-0100-000077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06" name="Text Box 394348">
          <a:extLst>
            <a:ext uri="{FF2B5EF4-FFF2-40B4-BE49-F238E27FC236}">
              <a16:creationId xmlns:a16="http://schemas.microsoft.com/office/drawing/2014/main" id="{00000000-0008-0000-0100-000078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07" name="Text Box 394349">
          <a:extLst>
            <a:ext uri="{FF2B5EF4-FFF2-40B4-BE49-F238E27FC236}">
              <a16:creationId xmlns:a16="http://schemas.microsoft.com/office/drawing/2014/main" id="{00000000-0008-0000-0100-000079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08" name="Text Box 394350">
          <a:extLst>
            <a:ext uri="{FF2B5EF4-FFF2-40B4-BE49-F238E27FC236}">
              <a16:creationId xmlns:a16="http://schemas.microsoft.com/office/drawing/2014/main" id="{00000000-0008-0000-0100-00007A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09" name="Text Box 394351">
          <a:extLst>
            <a:ext uri="{FF2B5EF4-FFF2-40B4-BE49-F238E27FC236}">
              <a16:creationId xmlns:a16="http://schemas.microsoft.com/office/drawing/2014/main" id="{00000000-0008-0000-0100-00007B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10" name="Text Box 394352">
          <a:extLst>
            <a:ext uri="{FF2B5EF4-FFF2-40B4-BE49-F238E27FC236}">
              <a16:creationId xmlns:a16="http://schemas.microsoft.com/office/drawing/2014/main" id="{00000000-0008-0000-0100-00007C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11" name="Text Box 394353">
          <a:extLst>
            <a:ext uri="{FF2B5EF4-FFF2-40B4-BE49-F238E27FC236}">
              <a16:creationId xmlns:a16="http://schemas.microsoft.com/office/drawing/2014/main" id="{00000000-0008-0000-0100-00007D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12" name="Text Box 394354">
          <a:extLst>
            <a:ext uri="{FF2B5EF4-FFF2-40B4-BE49-F238E27FC236}">
              <a16:creationId xmlns:a16="http://schemas.microsoft.com/office/drawing/2014/main" id="{00000000-0008-0000-0100-00007E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13" name="Text Box 394355">
          <a:extLst>
            <a:ext uri="{FF2B5EF4-FFF2-40B4-BE49-F238E27FC236}">
              <a16:creationId xmlns:a16="http://schemas.microsoft.com/office/drawing/2014/main" id="{00000000-0008-0000-0100-00007F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14" name="Text Box 394356">
          <a:extLst>
            <a:ext uri="{FF2B5EF4-FFF2-40B4-BE49-F238E27FC236}">
              <a16:creationId xmlns:a16="http://schemas.microsoft.com/office/drawing/2014/main" id="{00000000-0008-0000-0100-000080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15" name="Text Box 394357">
          <a:extLst>
            <a:ext uri="{FF2B5EF4-FFF2-40B4-BE49-F238E27FC236}">
              <a16:creationId xmlns:a16="http://schemas.microsoft.com/office/drawing/2014/main" id="{00000000-0008-0000-0100-000081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16" name="Text Box 394358">
          <a:extLst>
            <a:ext uri="{FF2B5EF4-FFF2-40B4-BE49-F238E27FC236}">
              <a16:creationId xmlns:a16="http://schemas.microsoft.com/office/drawing/2014/main" id="{00000000-0008-0000-0100-000082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17" name="Text Box 394359">
          <a:extLst>
            <a:ext uri="{FF2B5EF4-FFF2-40B4-BE49-F238E27FC236}">
              <a16:creationId xmlns:a16="http://schemas.microsoft.com/office/drawing/2014/main" id="{00000000-0008-0000-0100-000083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18" name="Text Box 394729">
          <a:extLst>
            <a:ext uri="{FF2B5EF4-FFF2-40B4-BE49-F238E27FC236}">
              <a16:creationId xmlns:a16="http://schemas.microsoft.com/office/drawing/2014/main" id="{00000000-0008-0000-0100-000084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19" name="Text Box 394730">
          <a:extLst>
            <a:ext uri="{FF2B5EF4-FFF2-40B4-BE49-F238E27FC236}">
              <a16:creationId xmlns:a16="http://schemas.microsoft.com/office/drawing/2014/main" id="{00000000-0008-0000-0100-000085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20" name="Text Box 394731">
          <a:extLst>
            <a:ext uri="{FF2B5EF4-FFF2-40B4-BE49-F238E27FC236}">
              <a16:creationId xmlns:a16="http://schemas.microsoft.com/office/drawing/2014/main" id="{00000000-0008-0000-0100-000086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21" name="Text Box 394732">
          <a:extLst>
            <a:ext uri="{FF2B5EF4-FFF2-40B4-BE49-F238E27FC236}">
              <a16:creationId xmlns:a16="http://schemas.microsoft.com/office/drawing/2014/main" id="{00000000-0008-0000-0100-000087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22" name="Text Box 394733">
          <a:extLst>
            <a:ext uri="{FF2B5EF4-FFF2-40B4-BE49-F238E27FC236}">
              <a16:creationId xmlns:a16="http://schemas.microsoft.com/office/drawing/2014/main" id="{00000000-0008-0000-0100-000088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23" name="Text Box 394734">
          <a:extLst>
            <a:ext uri="{FF2B5EF4-FFF2-40B4-BE49-F238E27FC236}">
              <a16:creationId xmlns:a16="http://schemas.microsoft.com/office/drawing/2014/main" id="{00000000-0008-0000-0100-000089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24" name="Text Box 394735">
          <a:extLst>
            <a:ext uri="{FF2B5EF4-FFF2-40B4-BE49-F238E27FC236}">
              <a16:creationId xmlns:a16="http://schemas.microsoft.com/office/drawing/2014/main" id="{00000000-0008-0000-0100-00008A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25" name="Text Box 394736">
          <a:extLst>
            <a:ext uri="{FF2B5EF4-FFF2-40B4-BE49-F238E27FC236}">
              <a16:creationId xmlns:a16="http://schemas.microsoft.com/office/drawing/2014/main" id="{00000000-0008-0000-0100-00008B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26" name="Text Box 394737">
          <a:extLst>
            <a:ext uri="{FF2B5EF4-FFF2-40B4-BE49-F238E27FC236}">
              <a16:creationId xmlns:a16="http://schemas.microsoft.com/office/drawing/2014/main" id="{00000000-0008-0000-0100-00008C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27" name="Text Box 394738">
          <a:extLst>
            <a:ext uri="{FF2B5EF4-FFF2-40B4-BE49-F238E27FC236}">
              <a16:creationId xmlns:a16="http://schemas.microsoft.com/office/drawing/2014/main" id="{00000000-0008-0000-0100-00008D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28" name="Text Box 394739">
          <a:extLst>
            <a:ext uri="{FF2B5EF4-FFF2-40B4-BE49-F238E27FC236}">
              <a16:creationId xmlns:a16="http://schemas.microsoft.com/office/drawing/2014/main" id="{00000000-0008-0000-0100-00008E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29" name="Text Box 394740">
          <a:extLst>
            <a:ext uri="{FF2B5EF4-FFF2-40B4-BE49-F238E27FC236}">
              <a16:creationId xmlns:a16="http://schemas.microsoft.com/office/drawing/2014/main" id="{00000000-0008-0000-0100-00008F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30" name="Text Box 394741">
          <a:extLst>
            <a:ext uri="{FF2B5EF4-FFF2-40B4-BE49-F238E27FC236}">
              <a16:creationId xmlns:a16="http://schemas.microsoft.com/office/drawing/2014/main" id="{00000000-0008-0000-0100-000090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31" name="Text Box 394742">
          <a:extLst>
            <a:ext uri="{FF2B5EF4-FFF2-40B4-BE49-F238E27FC236}">
              <a16:creationId xmlns:a16="http://schemas.microsoft.com/office/drawing/2014/main" id="{00000000-0008-0000-0100-000091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266700" cy="38100"/>
    <xdr:sp macro="" textlink="">
      <xdr:nvSpPr>
        <xdr:cNvPr id="1732" name="Text Box 4">
          <a:extLst>
            <a:ext uri="{FF2B5EF4-FFF2-40B4-BE49-F238E27FC236}">
              <a16:creationId xmlns:a16="http://schemas.microsoft.com/office/drawing/2014/main" id="{00000000-0008-0000-0100-00001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33" name="Text Box 394345">
          <a:extLst>
            <a:ext uri="{FF2B5EF4-FFF2-40B4-BE49-F238E27FC236}">
              <a16:creationId xmlns:a16="http://schemas.microsoft.com/office/drawing/2014/main" id="{00000000-0008-0000-0100-00001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34" name="Text Box 394346">
          <a:extLst>
            <a:ext uri="{FF2B5EF4-FFF2-40B4-BE49-F238E27FC236}">
              <a16:creationId xmlns:a16="http://schemas.microsoft.com/office/drawing/2014/main" id="{00000000-0008-0000-0100-00001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35" name="Text Box 394347">
          <a:extLst>
            <a:ext uri="{FF2B5EF4-FFF2-40B4-BE49-F238E27FC236}">
              <a16:creationId xmlns:a16="http://schemas.microsoft.com/office/drawing/2014/main" id="{00000000-0008-0000-0100-00002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36" name="Text Box 394348">
          <a:extLst>
            <a:ext uri="{FF2B5EF4-FFF2-40B4-BE49-F238E27FC236}">
              <a16:creationId xmlns:a16="http://schemas.microsoft.com/office/drawing/2014/main" id="{00000000-0008-0000-0100-00002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37" name="Text Box 394349">
          <a:extLst>
            <a:ext uri="{FF2B5EF4-FFF2-40B4-BE49-F238E27FC236}">
              <a16:creationId xmlns:a16="http://schemas.microsoft.com/office/drawing/2014/main" id="{00000000-0008-0000-0100-00002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38" name="Text Box 394350">
          <a:extLst>
            <a:ext uri="{FF2B5EF4-FFF2-40B4-BE49-F238E27FC236}">
              <a16:creationId xmlns:a16="http://schemas.microsoft.com/office/drawing/2014/main" id="{00000000-0008-0000-0100-00002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39" name="Text Box 394351">
          <a:extLst>
            <a:ext uri="{FF2B5EF4-FFF2-40B4-BE49-F238E27FC236}">
              <a16:creationId xmlns:a16="http://schemas.microsoft.com/office/drawing/2014/main" id="{00000000-0008-0000-0100-00002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40" name="Text Box 394352">
          <a:extLst>
            <a:ext uri="{FF2B5EF4-FFF2-40B4-BE49-F238E27FC236}">
              <a16:creationId xmlns:a16="http://schemas.microsoft.com/office/drawing/2014/main" id="{00000000-0008-0000-0100-00002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41" name="Text Box 394353">
          <a:extLst>
            <a:ext uri="{FF2B5EF4-FFF2-40B4-BE49-F238E27FC236}">
              <a16:creationId xmlns:a16="http://schemas.microsoft.com/office/drawing/2014/main" id="{00000000-0008-0000-0100-00002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42" name="Text Box 394354">
          <a:extLst>
            <a:ext uri="{FF2B5EF4-FFF2-40B4-BE49-F238E27FC236}">
              <a16:creationId xmlns:a16="http://schemas.microsoft.com/office/drawing/2014/main" id="{00000000-0008-0000-0100-00002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43" name="Text Box 394355">
          <a:extLst>
            <a:ext uri="{FF2B5EF4-FFF2-40B4-BE49-F238E27FC236}">
              <a16:creationId xmlns:a16="http://schemas.microsoft.com/office/drawing/2014/main" id="{00000000-0008-0000-0100-00002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44" name="Text Box 394356">
          <a:extLst>
            <a:ext uri="{FF2B5EF4-FFF2-40B4-BE49-F238E27FC236}">
              <a16:creationId xmlns:a16="http://schemas.microsoft.com/office/drawing/2014/main" id="{00000000-0008-0000-0100-00002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45" name="Text Box 394357">
          <a:extLst>
            <a:ext uri="{FF2B5EF4-FFF2-40B4-BE49-F238E27FC236}">
              <a16:creationId xmlns:a16="http://schemas.microsoft.com/office/drawing/2014/main" id="{00000000-0008-0000-0100-00002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46" name="Text Box 394358">
          <a:extLst>
            <a:ext uri="{FF2B5EF4-FFF2-40B4-BE49-F238E27FC236}">
              <a16:creationId xmlns:a16="http://schemas.microsoft.com/office/drawing/2014/main" id="{00000000-0008-0000-0100-00002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47" name="Text Box 394359">
          <a:extLst>
            <a:ext uri="{FF2B5EF4-FFF2-40B4-BE49-F238E27FC236}">
              <a16:creationId xmlns:a16="http://schemas.microsoft.com/office/drawing/2014/main" id="{00000000-0008-0000-0100-00002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48" name="Text Box 394729">
          <a:extLst>
            <a:ext uri="{FF2B5EF4-FFF2-40B4-BE49-F238E27FC236}">
              <a16:creationId xmlns:a16="http://schemas.microsoft.com/office/drawing/2014/main" id="{00000000-0008-0000-0100-00002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49" name="Text Box 394730">
          <a:extLst>
            <a:ext uri="{FF2B5EF4-FFF2-40B4-BE49-F238E27FC236}">
              <a16:creationId xmlns:a16="http://schemas.microsoft.com/office/drawing/2014/main" id="{00000000-0008-0000-0100-00002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50" name="Text Box 394731">
          <a:extLst>
            <a:ext uri="{FF2B5EF4-FFF2-40B4-BE49-F238E27FC236}">
              <a16:creationId xmlns:a16="http://schemas.microsoft.com/office/drawing/2014/main" id="{00000000-0008-0000-0100-00002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51" name="Text Box 394732">
          <a:extLst>
            <a:ext uri="{FF2B5EF4-FFF2-40B4-BE49-F238E27FC236}">
              <a16:creationId xmlns:a16="http://schemas.microsoft.com/office/drawing/2014/main" id="{00000000-0008-0000-0100-00003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52" name="Text Box 394733">
          <a:extLst>
            <a:ext uri="{FF2B5EF4-FFF2-40B4-BE49-F238E27FC236}">
              <a16:creationId xmlns:a16="http://schemas.microsoft.com/office/drawing/2014/main" id="{00000000-0008-0000-0100-00003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53" name="Text Box 394734">
          <a:extLst>
            <a:ext uri="{FF2B5EF4-FFF2-40B4-BE49-F238E27FC236}">
              <a16:creationId xmlns:a16="http://schemas.microsoft.com/office/drawing/2014/main" id="{00000000-0008-0000-0100-00003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54" name="Text Box 394735">
          <a:extLst>
            <a:ext uri="{FF2B5EF4-FFF2-40B4-BE49-F238E27FC236}">
              <a16:creationId xmlns:a16="http://schemas.microsoft.com/office/drawing/2014/main" id="{00000000-0008-0000-0100-00003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55" name="Text Box 394736">
          <a:extLst>
            <a:ext uri="{FF2B5EF4-FFF2-40B4-BE49-F238E27FC236}">
              <a16:creationId xmlns:a16="http://schemas.microsoft.com/office/drawing/2014/main" id="{00000000-0008-0000-0100-00003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56" name="Text Box 394737">
          <a:extLst>
            <a:ext uri="{FF2B5EF4-FFF2-40B4-BE49-F238E27FC236}">
              <a16:creationId xmlns:a16="http://schemas.microsoft.com/office/drawing/2014/main" id="{00000000-0008-0000-0100-00003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57" name="Text Box 394738">
          <a:extLst>
            <a:ext uri="{FF2B5EF4-FFF2-40B4-BE49-F238E27FC236}">
              <a16:creationId xmlns:a16="http://schemas.microsoft.com/office/drawing/2014/main" id="{00000000-0008-0000-0100-00003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58" name="Text Box 394739">
          <a:extLst>
            <a:ext uri="{FF2B5EF4-FFF2-40B4-BE49-F238E27FC236}">
              <a16:creationId xmlns:a16="http://schemas.microsoft.com/office/drawing/2014/main" id="{00000000-0008-0000-0100-00003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59" name="Text Box 394740">
          <a:extLst>
            <a:ext uri="{FF2B5EF4-FFF2-40B4-BE49-F238E27FC236}">
              <a16:creationId xmlns:a16="http://schemas.microsoft.com/office/drawing/2014/main" id="{00000000-0008-0000-0100-00003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60" name="Text Box 394741">
          <a:extLst>
            <a:ext uri="{FF2B5EF4-FFF2-40B4-BE49-F238E27FC236}">
              <a16:creationId xmlns:a16="http://schemas.microsoft.com/office/drawing/2014/main" id="{00000000-0008-0000-0100-00003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61" name="Text Box 394742">
          <a:extLst>
            <a:ext uri="{FF2B5EF4-FFF2-40B4-BE49-F238E27FC236}">
              <a16:creationId xmlns:a16="http://schemas.microsoft.com/office/drawing/2014/main" id="{00000000-0008-0000-0100-00003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62" name="Text Box 394743">
          <a:extLst>
            <a:ext uri="{FF2B5EF4-FFF2-40B4-BE49-F238E27FC236}">
              <a16:creationId xmlns:a16="http://schemas.microsoft.com/office/drawing/2014/main" id="{00000000-0008-0000-0100-00003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63" name="Text Box 394345">
          <a:extLst>
            <a:ext uri="{FF2B5EF4-FFF2-40B4-BE49-F238E27FC236}">
              <a16:creationId xmlns:a16="http://schemas.microsoft.com/office/drawing/2014/main" id="{00000000-0008-0000-0100-00003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64" name="Text Box 394346">
          <a:extLst>
            <a:ext uri="{FF2B5EF4-FFF2-40B4-BE49-F238E27FC236}">
              <a16:creationId xmlns:a16="http://schemas.microsoft.com/office/drawing/2014/main" id="{00000000-0008-0000-0100-00003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65" name="Text Box 394347">
          <a:extLst>
            <a:ext uri="{FF2B5EF4-FFF2-40B4-BE49-F238E27FC236}">
              <a16:creationId xmlns:a16="http://schemas.microsoft.com/office/drawing/2014/main" id="{00000000-0008-0000-0100-00003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66" name="Text Box 394348">
          <a:extLst>
            <a:ext uri="{FF2B5EF4-FFF2-40B4-BE49-F238E27FC236}">
              <a16:creationId xmlns:a16="http://schemas.microsoft.com/office/drawing/2014/main" id="{00000000-0008-0000-0100-00003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67" name="Text Box 394349">
          <a:extLst>
            <a:ext uri="{FF2B5EF4-FFF2-40B4-BE49-F238E27FC236}">
              <a16:creationId xmlns:a16="http://schemas.microsoft.com/office/drawing/2014/main" id="{00000000-0008-0000-0100-00004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68" name="Text Box 394350">
          <a:extLst>
            <a:ext uri="{FF2B5EF4-FFF2-40B4-BE49-F238E27FC236}">
              <a16:creationId xmlns:a16="http://schemas.microsoft.com/office/drawing/2014/main" id="{00000000-0008-0000-0100-00004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69" name="Text Box 394351">
          <a:extLst>
            <a:ext uri="{FF2B5EF4-FFF2-40B4-BE49-F238E27FC236}">
              <a16:creationId xmlns:a16="http://schemas.microsoft.com/office/drawing/2014/main" id="{00000000-0008-0000-0100-00004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70" name="Text Box 394352">
          <a:extLst>
            <a:ext uri="{FF2B5EF4-FFF2-40B4-BE49-F238E27FC236}">
              <a16:creationId xmlns:a16="http://schemas.microsoft.com/office/drawing/2014/main" id="{00000000-0008-0000-0100-00004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71" name="Text Box 394353">
          <a:extLst>
            <a:ext uri="{FF2B5EF4-FFF2-40B4-BE49-F238E27FC236}">
              <a16:creationId xmlns:a16="http://schemas.microsoft.com/office/drawing/2014/main" id="{00000000-0008-0000-0100-00004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72" name="Text Box 394354">
          <a:extLst>
            <a:ext uri="{FF2B5EF4-FFF2-40B4-BE49-F238E27FC236}">
              <a16:creationId xmlns:a16="http://schemas.microsoft.com/office/drawing/2014/main" id="{00000000-0008-0000-0100-00004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73" name="Text Box 394355">
          <a:extLst>
            <a:ext uri="{FF2B5EF4-FFF2-40B4-BE49-F238E27FC236}">
              <a16:creationId xmlns:a16="http://schemas.microsoft.com/office/drawing/2014/main" id="{00000000-0008-0000-0100-00004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74" name="Text Box 394356">
          <a:extLst>
            <a:ext uri="{FF2B5EF4-FFF2-40B4-BE49-F238E27FC236}">
              <a16:creationId xmlns:a16="http://schemas.microsoft.com/office/drawing/2014/main" id="{00000000-0008-0000-0100-00004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75" name="Text Box 394357">
          <a:extLst>
            <a:ext uri="{FF2B5EF4-FFF2-40B4-BE49-F238E27FC236}">
              <a16:creationId xmlns:a16="http://schemas.microsoft.com/office/drawing/2014/main" id="{00000000-0008-0000-0100-00004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76" name="Text Box 394358">
          <a:extLst>
            <a:ext uri="{FF2B5EF4-FFF2-40B4-BE49-F238E27FC236}">
              <a16:creationId xmlns:a16="http://schemas.microsoft.com/office/drawing/2014/main" id="{00000000-0008-0000-0100-00004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77" name="Text Box 394359">
          <a:extLst>
            <a:ext uri="{FF2B5EF4-FFF2-40B4-BE49-F238E27FC236}">
              <a16:creationId xmlns:a16="http://schemas.microsoft.com/office/drawing/2014/main" id="{00000000-0008-0000-0100-00004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78" name="Text Box 394729">
          <a:extLst>
            <a:ext uri="{FF2B5EF4-FFF2-40B4-BE49-F238E27FC236}">
              <a16:creationId xmlns:a16="http://schemas.microsoft.com/office/drawing/2014/main" id="{00000000-0008-0000-0100-00004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79" name="Text Box 394730">
          <a:extLst>
            <a:ext uri="{FF2B5EF4-FFF2-40B4-BE49-F238E27FC236}">
              <a16:creationId xmlns:a16="http://schemas.microsoft.com/office/drawing/2014/main" id="{00000000-0008-0000-0100-00004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80" name="Text Box 394731">
          <a:extLst>
            <a:ext uri="{FF2B5EF4-FFF2-40B4-BE49-F238E27FC236}">
              <a16:creationId xmlns:a16="http://schemas.microsoft.com/office/drawing/2014/main" id="{00000000-0008-0000-0100-00004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81" name="Text Box 394732">
          <a:extLst>
            <a:ext uri="{FF2B5EF4-FFF2-40B4-BE49-F238E27FC236}">
              <a16:creationId xmlns:a16="http://schemas.microsoft.com/office/drawing/2014/main" id="{00000000-0008-0000-0100-00004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82" name="Text Box 394733">
          <a:extLst>
            <a:ext uri="{FF2B5EF4-FFF2-40B4-BE49-F238E27FC236}">
              <a16:creationId xmlns:a16="http://schemas.microsoft.com/office/drawing/2014/main" id="{00000000-0008-0000-0100-00004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83" name="Text Box 394734">
          <a:extLst>
            <a:ext uri="{FF2B5EF4-FFF2-40B4-BE49-F238E27FC236}">
              <a16:creationId xmlns:a16="http://schemas.microsoft.com/office/drawing/2014/main" id="{00000000-0008-0000-0100-00005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84" name="Text Box 394735">
          <a:extLst>
            <a:ext uri="{FF2B5EF4-FFF2-40B4-BE49-F238E27FC236}">
              <a16:creationId xmlns:a16="http://schemas.microsoft.com/office/drawing/2014/main" id="{00000000-0008-0000-0100-00005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85" name="Text Box 394736">
          <a:extLst>
            <a:ext uri="{FF2B5EF4-FFF2-40B4-BE49-F238E27FC236}">
              <a16:creationId xmlns:a16="http://schemas.microsoft.com/office/drawing/2014/main" id="{00000000-0008-0000-0100-00005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86" name="Text Box 394737">
          <a:extLst>
            <a:ext uri="{FF2B5EF4-FFF2-40B4-BE49-F238E27FC236}">
              <a16:creationId xmlns:a16="http://schemas.microsoft.com/office/drawing/2014/main" id="{00000000-0008-0000-0100-00005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87" name="Text Box 394738">
          <a:extLst>
            <a:ext uri="{FF2B5EF4-FFF2-40B4-BE49-F238E27FC236}">
              <a16:creationId xmlns:a16="http://schemas.microsoft.com/office/drawing/2014/main" id="{00000000-0008-0000-0100-00005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88" name="Text Box 394739">
          <a:extLst>
            <a:ext uri="{FF2B5EF4-FFF2-40B4-BE49-F238E27FC236}">
              <a16:creationId xmlns:a16="http://schemas.microsoft.com/office/drawing/2014/main" id="{00000000-0008-0000-0100-00005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89" name="Text Box 394740">
          <a:extLst>
            <a:ext uri="{FF2B5EF4-FFF2-40B4-BE49-F238E27FC236}">
              <a16:creationId xmlns:a16="http://schemas.microsoft.com/office/drawing/2014/main" id="{00000000-0008-0000-0100-00005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90" name="Text Box 394741">
          <a:extLst>
            <a:ext uri="{FF2B5EF4-FFF2-40B4-BE49-F238E27FC236}">
              <a16:creationId xmlns:a16="http://schemas.microsoft.com/office/drawing/2014/main" id="{00000000-0008-0000-0100-00005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91" name="Text Box 394742">
          <a:extLst>
            <a:ext uri="{FF2B5EF4-FFF2-40B4-BE49-F238E27FC236}">
              <a16:creationId xmlns:a16="http://schemas.microsoft.com/office/drawing/2014/main" id="{00000000-0008-0000-0100-00005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92" name="Text Box 394743">
          <a:extLst>
            <a:ext uri="{FF2B5EF4-FFF2-40B4-BE49-F238E27FC236}">
              <a16:creationId xmlns:a16="http://schemas.microsoft.com/office/drawing/2014/main" id="{00000000-0008-0000-0100-00005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57150" cy="76200"/>
    <xdr:sp macro="" textlink="">
      <xdr:nvSpPr>
        <xdr:cNvPr id="1793" name="Text Box 394360">
          <a:extLst>
            <a:ext uri="{FF2B5EF4-FFF2-40B4-BE49-F238E27FC236}">
              <a16:creationId xmlns:a16="http://schemas.microsoft.com/office/drawing/2014/main" id="{00000000-0008-0000-0100-00005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57150" cy="76200"/>
    <xdr:sp macro="" textlink="">
      <xdr:nvSpPr>
        <xdr:cNvPr id="1794" name="Text Box 394744">
          <a:extLst>
            <a:ext uri="{FF2B5EF4-FFF2-40B4-BE49-F238E27FC236}">
              <a16:creationId xmlns:a16="http://schemas.microsoft.com/office/drawing/2014/main" id="{00000000-0008-0000-0100-00005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95" name="Text Box 394345">
          <a:extLst>
            <a:ext uri="{FF2B5EF4-FFF2-40B4-BE49-F238E27FC236}">
              <a16:creationId xmlns:a16="http://schemas.microsoft.com/office/drawing/2014/main" id="{00000000-0008-0000-0100-00005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96" name="Text Box 394346">
          <a:extLst>
            <a:ext uri="{FF2B5EF4-FFF2-40B4-BE49-F238E27FC236}">
              <a16:creationId xmlns:a16="http://schemas.microsoft.com/office/drawing/2014/main" id="{00000000-0008-0000-0100-00005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97" name="Text Box 394347">
          <a:extLst>
            <a:ext uri="{FF2B5EF4-FFF2-40B4-BE49-F238E27FC236}">
              <a16:creationId xmlns:a16="http://schemas.microsoft.com/office/drawing/2014/main" id="{00000000-0008-0000-0100-00005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98" name="Text Box 394348">
          <a:extLst>
            <a:ext uri="{FF2B5EF4-FFF2-40B4-BE49-F238E27FC236}">
              <a16:creationId xmlns:a16="http://schemas.microsoft.com/office/drawing/2014/main" id="{00000000-0008-0000-0100-00005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799" name="Text Box 394349">
          <a:extLst>
            <a:ext uri="{FF2B5EF4-FFF2-40B4-BE49-F238E27FC236}">
              <a16:creationId xmlns:a16="http://schemas.microsoft.com/office/drawing/2014/main" id="{00000000-0008-0000-0100-00006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00" name="Text Box 394350">
          <a:extLst>
            <a:ext uri="{FF2B5EF4-FFF2-40B4-BE49-F238E27FC236}">
              <a16:creationId xmlns:a16="http://schemas.microsoft.com/office/drawing/2014/main" id="{00000000-0008-0000-0100-00006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01" name="Text Box 394351">
          <a:extLst>
            <a:ext uri="{FF2B5EF4-FFF2-40B4-BE49-F238E27FC236}">
              <a16:creationId xmlns:a16="http://schemas.microsoft.com/office/drawing/2014/main" id="{00000000-0008-0000-0100-00006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02" name="Text Box 394352">
          <a:extLst>
            <a:ext uri="{FF2B5EF4-FFF2-40B4-BE49-F238E27FC236}">
              <a16:creationId xmlns:a16="http://schemas.microsoft.com/office/drawing/2014/main" id="{00000000-0008-0000-0100-00006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03" name="Text Box 394353">
          <a:extLst>
            <a:ext uri="{FF2B5EF4-FFF2-40B4-BE49-F238E27FC236}">
              <a16:creationId xmlns:a16="http://schemas.microsoft.com/office/drawing/2014/main" id="{00000000-0008-0000-0100-00006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04" name="Text Box 394354">
          <a:extLst>
            <a:ext uri="{FF2B5EF4-FFF2-40B4-BE49-F238E27FC236}">
              <a16:creationId xmlns:a16="http://schemas.microsoft.com/office/drawing/2014/main" id="{00000000-0008-0000-0100-00006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05" name="Text Box 394355">
          <a:extLst>
            <a:ext uri="{FF2B5EF4-FFF2-40B4-BE49-F238E27FC236}">
              <a16:creationId xmlns:a16="http://schemas.microsoft.com/office/drawing/2014/main" id="{00000000-0008-0000-0100-00006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06" name="Text Box 394356">
          <a:extLst>
            <a:ext uri="{FF2B5EF4-FFF2-40B4-BE49-F238E27FC236}">
              <a16:creationId xmlns:a16="http://schemas.microsoft.com/office/drawing/2014/main" id="{00000000-0008-0000-0100-00006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07" name="Text Box 394357">
          <a:extLst>
            <a:ext uri="{FF2B5EF4-FFF2-40B4-BE49-F238E27FC236}">
              <a16:creationId xmlns:a16="http://schemas.microsoft.com/office/drawing/2014/main" id="{00000000-0008-0000-0100-00006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08" name="Text Box 394358">
          <a:extLst>
            <a:ext uri="{FF2B5EF4-FFF2-40B4-BE49-F238E27FC236}">
              <a16:creationId xmlns:a16="http://schemas.microsoft.com/office/drawing/2014/main" id="{00000000-0008-0000-0100-00006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09" name="Text Box 394359">
          <a:extLst>
            <a:ext uri="{FF2B5EF4-FFF2-40B4-BE49-F238E27FC236}">
              <a16:creationId xmlns:a16="http://schemas.microsoft.com/office/drawing/2014/main" id="{00000000-0008-0000-0100-00006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10" name="Text Box 394729">
          <a:extLst>
            <a:ext uri="{FF2B5EF4-FFF2-40B4-BE49-F238E27FC236}">
              <a16:creationId xmlns:a16="http://schemas.microsoft.com/office/drawing/2014/main" id="{00000000-0008-0000-0100-00006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11" name="Text Box 394730">
          <a:extLst>
            <a:ext uri="{FF2B5EF4-FFF2-40B4-BE49-F238E27FC236}">
              <a16:creationId xmlns:a16="http://schemas.microsoft.com/office/drawing/2014/main" id="{00000000-0008-0000-0100-00006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12" name="Text Box 394731">
          <a:extLst>
            <a:ext uri="{FF2B5EF4-FFF2-40B4-BE49-F238E27FC236}">
              <a16:creationId xmlns:a16="http://schemas.microsoft.com/office/drawing/2014/main" id="{00000000-0008-0000-0100-00006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13" name="Text Box 394732">
          <a:extLst>
            <a:ext uri="{FF2B5EF4-FFF2-40B4-BE49-F238E27FC236}">
              <a16:creationId xmlns:a16="http://schemas.microsoft.com/office/drawing/2014/main" id="{00000000-0008-0000-0100-00006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14" name="Text Box 394733">
          <a:extLst>
            <a:ext uri="{FF2B5EF4-FFF2-40B4-BE49-F238E27FC236}">
              <a16:creationId xmlns:a16="http://schemas.microsoft.com/office/drawing/2014/main" id="{00000000-0008-0000-0100-00006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15" name="Text Box 394734">
          <a:extLst>
            <a:ext uri="{FF2B5EF4-FFF2-40B4-BE49-F238E27FC236}">
              <a16:creationId xmlns:a16="http://schemas.microsoft.com/office/drawing/2014/main" id="{00000000-0008-0000-0100-00007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16" name="Text Box 394735">
          <a:extLst>
            <a:ext uri="{FF2B5EF4-FFF2-40B4-BE49-F238E27FC236}">
              <a16:creationId xmlns:a16="http://schemas.microsoft.com/office/drawing/2014/main" id="{00000000-0008-0000-0100-00007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17" name="Text Box 394736">
          <a:extLst>
            <a:ext uri="{FF2B5EF4-FFF2-40B4-BE49-F238E27FC236}">
              <a16:creationId xmlns:a16="http://schemas.microsoft.com/office/drawing/2014/main" id="{00000000-0008-0000-0100-00007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18" name="Text Box 394737">
          <a:extLst>
            <a:ext uri="{FF2B5EF4-FFF2-40B4-BE49-F238E27FC236}">
              <a16:creationId xmlns:a16="http://schemas.microsoft.com/office/drawing/2014/main" id="{00000000-0008-0000-0100-00007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19" name="Text Box 394738">
          <a:extLst>
            <a:ext uri="{FF2B5EF4-FFF2-40B4-BE49-F238E27FC236}">
              <a16:creationId xmlns:a16="http://schemas.microsoft.com/office/drawing/2014/main" id="{00000000-0008-0000-0100-00007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20" name="Text Box 394739">
          <a:extLst>
            <a:ext uri="{FF2B5EF4-FFF2-40B4-BE49-F238E27FC236}">
              <a16:creationId xmlns:a16="http://schemas.microsoft.com/office/drawing/2014/main" id="{00000000-0008-0000-0100-00007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21" name="Text Box 394740">
          <a:extLst>
            <a:ext uri="{FF2B5EF4-FFF2-40B4-BE49-F238E27FC236}">
              <a16:creationId xmlns:a16="http://schemas.microsoft.com/office/drawing/2014/main" id="{00000000-0008-0000-0100-00007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22" name="Text Box 394741">
          <a:extLst>
            <a:ext uri="{FF2B5EF4-FFF2-40B4-BE49-F238E27FC236}">
              <a16:creationId xmlns:a16="http://schemas.microsoft.com/office/drawing/2014/main" id="{00000000-0008-0000-0100-00007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23" name="Text Box 394742">
          <a:extLst>
            <a:ext uri="{FF2B5EF4-FFF2-40B4-BE49-F238E27FC236}">
              <a16:creationId xmlns:a16="http://schemas.microsoft.com/office/drawing/2014/main" id="{00000000-0008-0000-0100-00007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24" name="Text Box 394743">
          <a:extLst>
            <a:ext uri="{FF2B5EF4-FFF2-40B4-BE49-F238E27FC236}">
              <a16:creationId xmlns:a16="http://schemas.microsoft.com/office/drawing/2014/main" id="{00000000-0008-0000-0100-00007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57150" cy="76200"/>
    <xdr:sp macro="" textlink="">
      <xdr:nvSpPr>
        <xdr:cNvPr id="1825" name="Text Box 394360">
          <a:extLst>
            <a:ext uri="{FF2B5EF4-FFF2-40B4-BE49-F238E27FC236}">
              <a16:creationId xmlns:a16="http://schemas.microsoft.com/office/drawing/2014/main" id="{00000000-0008-0000-0100-00007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57150" cy="76200"/>
    <xdr:sp macro="" textlink="">
      <xdr:nvSpPr>
        <xdr:cNvPr id="1826" name="Text Box 394744">
          <a:extLst>
            <a:ext uri="{FF2B5EF4-FFF2-40B4-BE49-F238E27FC236}">
              <a16:creationId xmlns:a16="http://schemas.microsoft.com/office/drawing/2014/main" id="{00000000-0008-0000-0100-00007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27" name="Text Box 394345">
          <a:extLst>
            <a:ext uri="{FF2B5EF4-FFF2-40B4-BE49-F238E27FC236}">
              <a16:creationId xmlns:a16="http://schemas.microsoft.com/office/drawing/2014/main" id="{00000000-0008-0000-0100-00007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28" name="Text Box 394346">
          <a:extLst>
            <a:ext uri="{FF2B5EF4-FFF2-40B4-BE49-F238E27FC236}">
              <a16:creationId xmlns:a16="http://schemas.microsoft.com/office/drawing/2014/main" id="{00000000-0008-0000-0100-00007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29" name="Text Box 394347">
          <a:extLst>
            <a:ext uri="{FF2B5EF4-FFF2-40B4-BE49-F238E27FC236}">
              <a16:creationId xmlns:a16="http://schemas.microsoft.com/office/drawing/2014/main" id="{00000000-0008-0000-0100-00007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30" name="Text Box 394348">
          <a:extLst>
            <a:ext uri="{FF2B5EF4-FFF2-40B4-BE49-F238E27FC236}">
              <a16:creationId xmlns:a16="http://schemas.microsoft.com/office/drawing/2014/main" id="{00000000-0008-0000-0100-00007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31" name="Text Box 394349">
          <a:extLst>
            <a:ext uri="{FF2B5EF4-FFF2-40B4-BE49-F238E27FC236}">
              <a16:creationId xmlns:a16="http://schemas.microsoft.com/office/drawing/2014/main" id="{00000000-0008-0000-0100-00008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32" name="Text Box 394350">
          <a:extLst>
            <a:ext uri="{FF2B5EF4-FFF2-40B4-BE49-F238E27FC236}">
              <a16:creationId xmlns:a16="http://schemas.microsoft.com/office/drawing/2014/main" id="{00000000-0008-0000-0100-00008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33" name="Text Box 394351">
          <a:extLst>
            <a:ext uri="{FF2B5EF4-FFF2-40B4-BE49-F238E27FC236}">
              <a16:creationId xmlns:a16="http://schemas.microsoft.com/office/drawing/2014/main" id="{00000000-0008-0000-0100-00008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34" name="Text Box 394352">
          <a:extLst>
            <a:ext uri="{FF2B5EF4-FFF2-40B4-BE49-F238E27FC236}">
              <a16:creationId xmlns:a16="http://schemas.microsoft.com/office/drawing/2014/main" id="{00000000-0008-0000-0100-00008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35" name="Text Box 394353">
          <a:extLst>
            <a:ext uri="{FF2B5EF4-FFF2-40B4-BE49-F238E27FC236}">
              <a16:creationId xmlns:a16="http://schemas.microsoft.com/office/drawing/2014/main" id="{00000000-0008-0000-0100-00008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36" name="Text Box 394354">
          <a:extLst>
            <a:ext uri="{FF2B5EF4-FFF2-40B4-BE49-F238E27FC236}">
              <a16:creationId xmlns:a16="http://schemas.microsoft.com/office/drawing/2014/main" id="{00000000-0008-0000-0100-00008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37" name="Text Box 394355">
          <a:extLst>
            <a:ext uri="{FF2B5EF4-FFF2-40B4-BE49-F238E27FC236}">
              <a16:creationId xmlns:a16="http://schemas.microsoft.com/office/drawing/2014/main" id="{00000000-0008-0000-0100-00008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38" name="Text Box 394356">
          <a:extLst>
            <a:ext uri="{FF2B5EF4-FFF2-40B4-BE49-F238E27FC236}">
              <a16:creationId xmlns:a16="http://schemas.microsoft.com/office/drawing/2014/main" id="{00000000-0008-0000-0100-00008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39" name="Text Box 394357">
          <a:extLst>
            <a:ext uri="{FF2B5EF4-FFF2-40B4-BE49-F238E27FC236}">
              <a16:creationId xmlns:a16="http://schemas.microsoft.com/office/drawing/2014/main" id="{00000000-0008-0000-0100-00008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40" name="Text Box 394358">
          <a:extLst>
            <a:ext uri="{FF2B5EF4-FFF2-40B4-BE49-F238E27FC236}">
              <a16:creationId xmlns:a16="http://schemas.microsoft.com/office/drawing/2014/main" id="{00000000-0008-0000-0100-00008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41" name="Text Box 394359">
          <a:extLst>
            <a:ext uri="{FF2B5EF4-FFF2-40B4-BE49-F238E27FC236}">
              <a16:creationId xmlns:a16="http://schemas.microsoft.com/office/drawing/2014/main" id="{00000000-0008-0000-0100-00008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42" name="Text Box 394729">
          <a:extLst>
            <a:ext uri="{FF2B5EF4-FFF2-40B4-BE49-F238E27FC236}">
              <a16:creationId xmlns:a16="http://schemas.microsoft.com/office/drawing/2014/main" id="{00000000-0008-0000-0100-00008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43" name="Text Box 394730">
          <a:extLst>
            <a:ext uri="{FF2B5EF4-FFF2-40B4-BE49-F238E27FC236}">
              <a16:creationId xmlns:a16="http://schemas.microsoft.com/office/drawing/2014/main" id="{00000000-0008-0000-0100-00008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44" name="Text Box 394731">
          <a:extLst>
            <a:ext uri="{FF2B5EF4-FFF2-40B4-BE49-F238E27FC236}">
              <a16:creationId xmlns:a16="http://schemas.microsoft.com/office/drawing/2014/main" id="{00000000-0008-0000-0100-00008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45" name="Text Box 394732">
          <a:extLst>
            <a:ext uri="{FF2B5EF4-FFF2-40B4-BE49-F238E27FC236}">
              <a16:creationId xmlns:a16="http://schemas.microsoft.com/office/drawing/2014/main" id="{00000000-0008-0000-0100-00008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46" name="Text Box 394733">
          <a:extLst>
            <a:ext uri="{FF2B5EF4-FFF2-40B4-BE49-F238E27FC236}">
              <a16:creationId xmlns:a16="http://schemas.microsoft.com/office/drawing/2014/main" id="{00000000-0008-0000-0100-00008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47" name="Text Box 394734">
          <a:extLst>
            <a:ext uri="{FF2B5EF4-FFF2-40B4-BE49-F238E27FC236}">
              <a16:creationId xmlns:a16="http://schemas.microsoft.com/office/drawing/2014/main" id="{00000000-0008-0000-0100-00009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48" name="Text Box 394735">
          <a:extLst>
            <a:ext uri="{FF2B5EF4-FFF2-40B4-BE49-F238E27FC236}">
              <a16:creationId xmlns:a16="http://schemas.microsoft.com/office/drawing/2014/main" id="{00000000-0008-0000-0100-00009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49" name="Text Box 394736">
          <a:extLst>
            <a:ext uri="{FF2B5EF4-FFF2-40B4-BE49-F238E27FC236}">
              <a16:creationId xmlns:a16="http://schemas.microsoft.com/office/drawing/2014/main" id="{00000000-0008-0000-0100-00009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50" name="Text Box 394737">
          <a:extLst>
            <a:ext uri="{FF2B5EF4-FFF2-40B4-BE49-F238E27FC236}">
              <a16:creationId xmlns:a16="http://schemas.microsoft.com/office/drawing/2014/main" id="{00000000-0008-0000-0100-00009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51" name="Text Box 394738">
          <a:extLst>
            <a:ext uri="{FF2B5EF4-FFF2-40B4-BE49-F238E27FC236}">
              <a16:creationId xmlns:a16="http://schemas.microsoft.com/office/drawing/2014/main" id="{00000000-0008-0000-0100-00009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52" name="Text Box 394739">
          <a:extLst>
            <a:ext uri="{FF2B5EF4-FFF2-40B4-BE49-F238E27FC236}">
              <a16:creationId xmlns:a16="http://schemas.microsoft.com/office/drawing/2014/main" id="{00000000-0008-0000-0100-00009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53" name="Text Box 394740">
          <a:extLst>
            <a:ext uri="{FF2B5EF4-FFF2-40B4-BE49-F238E27FC236}">
              <a16:creationId xmlns:a16="http://schemas.microsoft.com/office/drawing/2014/main" id="{00000000-0008-0000-0100-00009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54" name="Text Box 394741">
          <a:extLst>
            <a:ext uri="{FF2B5EF4-FFF2-40B4-BE49-F238E27FC236}">
              <a16:creationId xmlns:a16="http://schemas.microsoft.com/office/drawing/2014/main" id="{00000000-0008-0000-0100-00009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55" name="Text Box 394742">
          <a:extLst>
            <a:ext uri="{FF2B5EF4-FFF2-40B4-BE49-F238E27FC236}">
              <a16:creationId xmlns:a16="http://schemas.microsoft.com/office/drawing/2014/main" id="{00000000-0008-0000-0100-00009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56" name="Text Box 394743">
          <a:extLst>
            <a:ext uri="{FF2B5EF4-FFF2-40B4-BE49-F238E27FC236}">
              <a16:creationId xmlns:a16="http://schemas.microsoft.com/office/drawing/2014/main" id="{00000000-0008-0000-0100-00009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266700" cy="38100"/>
    <xdr:sp macro="" textlink="">
      <xdr:nvSpPr>
        <xdr:cNvPr id="1857" name="Text Box 4">
          <a:extLst>
            <a:ext uri="{FF2B5EF4-FFF2-40B4-BE49-F238E27FC236}">
              <a16:creationId xmlns:a16="http://schemas.microsoft.com/office/drawing/2014/main" id="{00000000-0008-0000-0100-00009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58" name="Text Box 394345">
          <a:extLst>
            <a:ext uri="{FF2B5EF4-FFF2-40B4-BE49-F238E27FC236}">
              <a16:creationId xmlns:a16="http://schemas.microsoft.com/office/drawing/2014/main" id="{00000000-0008-0000-0100-00009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59" name="Text Box 394346">
          <a:extLst>
            <a:ext uri="{FF2B5EF4-FFF2-40B4-BE49-F238E27FC236}">
              <a16:creationId xmlns:a16="http://schemas.microsoft.com/office/drawing/2014/main" id="{00000000-0008-0000-0100-00009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60" name="Text Box 394347">
          <a:extLst>
            <a:ext uri="{FF2B5EF4-FFF2-40B4-BE49-F238E27FC236}">
              <a16:creationId xmlns:a16="http://schemas.microsoft.com/office/drawing/2014/main" id="{00000000-0008-0000-0100-00009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61" name="Text Box 394348">
          <a:extLst>
            <a:ext uri="{FF2B5EF4-FFF2-40B4-BE49-F238E27FC236}">
              <a16:creationId xmlns:a16="http://schemas.microsoft.com/office/drawing/2014/main" id="{00000000-0008-0000-0100-00009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62" name="Text Box 394349">
          <a:extLst>
            <a:ext uri="{FF2B5EF4-FFF2-40B4-BE49-F238E27FC236}">
              <a16:creationId xmlns:a16="http://schemas.microsoft.com/office/drawing/2014/main" id="{00000000-0008-0000-0100-00009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63" name="Text Box 394350">
          <a:extLst>
            <a:ext uri="{FF2B5EF4-FFF2-40B4-BE49-F238E27FC236}">
              <a16:creationId xmlns:a16="http://schemas.microsoft.com/office/drawing/2014/main" id="{00000000-0008-0000-0100-0000A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64" name="Text Box 394351">
          <a:extLst>
            <a:ext uri="{FF2B5EF4-FFF2-40B4-BE49-F238E27FC236}">
              <a16:creationId xmlns:a16="http://schemas.microsoft.com/office/drawing/2014/main" id="{00000000-0008-0000-0100-0000A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65" name="Text Box 394352">
          <a:extLst>
            <a:ext uri="{FF2B5EF4-FFF2-40B4-BE49-F238E27FC236}">
              <a16:creationId xmlns:a16="http://schemas.microsoft.com/office/drawing/2014/main" id="{00000000-0008-0000-0100-0000A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66" name="Text Box 394353">
          <a:extLst>
            <a:ext uri="{FF2B5EF4-FFF2-40B4-BE49-F238E27FC236}">
              <a16:creationId xmlns:a16="http://schemas.microsoft.com/office/drawing/2014/main" id="{00000000-0008-0000-0100-0000A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67" name="Text Box 394354">
          <a:extLst>
            <a:ext uri="{FF2B5EF4-FFF2-40B4-BE49-F238E27FC236}">
              <a16:creationId xmlns:a16="http://schemas.microsoft.com/office/drawing/2014/main" id="{00000000-0008-0000-0100-0000A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68" name="Text Box 394355">
          <a:extLst>
            <a:ext uri="{FF2B5EF4-FFF2-40B4-BE49-F238E27FC236}">
              <a16:creationId xmlns:a16="http://schemas.microsoft.com/office/drawing/2014/main" id="{00000000-0008-0000-0100-0000A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69" name="Text Box 394356">
          <a:extLst>
            <a:ext uri="{FF2B5EF4-FFF2-40B4-BE49-F238E27FC236}">
              <a16:creationId xmlns:a16="http://schemas.microsoft.com/office/drawing/2014/main" id="{00000000-0008-0000-0100-0000A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70" name="Text Box 394357">
          <a:extLst>
            <a:ext uri="{FF2B5EF4-FFF2-40B4-BE49-F238E27FC236}">
              <a16:creationId xmlns:a16="http://schemas.microsoft.com/office/drawing/2014/main" id="{00000000-0008-0000-0100-0000A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71" name="Text Box 394358">
          <a:extLst>
            <a:ext uri="{FF2B5EF4-FFF2-40B4-BE49-F238E27FC236}">
              <a16:creationId xmlns:a16="http://schemas.microsoft.com/office/drawing/2014/main" id="{00000000-0008-0000-0100-0000A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72" name="Text Box 394359">
          <a:extLst>
            <a:ext uri="{FF2B5EF4-FFF2-40B4-BE49-F238E27FC236}">
              <a16:creationId xmlns:a16="http://schemas.microsoft.com/office/drawing/2014/main" id="{00000000-0008-0000-0100-0000A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73" name="Text Box 394729">
          <a:extLst>
            <a:ext uri="{FF2B5EF4-FFF2-40B4-BE49-F238E27FC236}">
              <a16:creationId xmlns:a16="http://schemas.microsoft.com/office/drawing/2014/main" id="{00000000-0008-0000-0100-0000A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74" name="Text Box 394730">
          <a:extLst>
            <a:ext uri="{FF2B5EF4-FFF2-40B4-BE49-F238E27FC236}">
              <a16:creationId xmlns:a16="http://schemas.microsoft.com/office/drawing/2014/main" id="{00000000-0008-0000-0100-0000A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75" name="Text Box 394731">
          <a:extLst>
            <a:ext uri="{FF2B5EF4-FFF2-40B4-BE49-F238E27FC236}">
              <a16:creationId xmlns:a16="http://schemas.microsoft.com/office/drawing/2014/main" id="{00000000-0008-0000-0100-0000A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76" name="Text Box 394732">
          <a:extLst>
            <a:ext uri="{FF2B5EF4-FFF2-40B4-BE49-F238E27FC236}">
              <a16:creationId xmlns:a16="http://schemas.microsoft.com/office/drawing/2014/main" id="{00000000-0008-0000-0100-0000A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77" name="Text Box 394733">
          <a:extLst>
            <a:ext uri="{FF2B5EF4-FFF2-40B4-BE49-F238E27FC236}">
              <a16:creationId xmlns:a16="http://schemas.microsoft.com/office/drawing/2014/main" id="{00000000-0008-0000-0100-0000A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78" name="Text Box 394734">
          <a:extLst>
            <a:ext uri="{FF2B5EF4-FFF2-40B4-BE49-F238E27FC236}">
              <a16:creationId xmlns:a16="http://schemas.microsoft.com/office/drawing/2014/main" id="{00000000-0008-0000-0100-0000A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79" name="Text Box 394735">
          <a:extLst>
            <a:ext uri="{FF2B5EF4-FFF2-40B4-BE49-F238E27FC236}">
              <a16:creationId xmlns:a16="http://schemas.microsoft.com/office/drawing/2014/main" id="{00000000-0008-0000-0100-0000B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80" name="Text Box 394736">
          <a:extLst>
            <a:ext uri="{FF2B5EF4-FFF2-40B4-BE49-F238E27FC236}">
              <a16:creationId xmlns:a16="http://schemas.microsoft.com/office/drawing/2014/main" id="{00000000-0008-0000-0100-0000B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81" name="Text Box 394737">
          <a:extLst>
            <a:ext uri="{FF2B5EF4-FFF2-40B4-BE49-F238E27FC236}">
              <a16:creationId xmlns:a16="http://schemas.microsoft.com/office/drawing/2014/main" id="{00000000-0008-0000-0100-0000B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82" name="Text Box 394738">
          <a:extLst>
            <a:ext uri="{FF2B5EF4-FFF2-40B4-BE49-F238E27FC236}">
              <a16:creationId xmlns:a16="http://schemas.microsoft.com/office/drawing/2014/main" id="{00000000-0008-0000-0100-0000B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83" name="Text Box 394739">
          <a:extLst>
            <a:ext uri="{FF2B5EF4-FFF2-40B4-BE49-F238E27FC236}">
              <a16:creationId xmlns:a16="http://schemas.microsoft.com/office/drawing/2014/main" id="{00000000-0008-0000-0100-0000B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84" name="Text Box 394740">
          <a:extLst>
            <a:ext uri="{FF2B5EF4-FFF2-40B4-BE49-F238E27FC236}">
              <a16:creationId xmlns:a16="http://schemas.microsoft.com/office/drawing/2014/main" id="{00000000-0008-0000-0100-0000B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85" name="Text Box 394741">
          <a:extLst>
            <a:ext uri="{FF2B5EF4-FFF2-40B4-BE49-F238E27FC236}">
              <a16:creationId xmlns:a16="http://schemas.microsoft.com/office/drawing/2014/main" id="{00000000-0008-0000-0100-0000B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86" name="Text Box 394742">
          <a:extLst>
            <a:ext uri="{FF2B5EF4-FFF2-40B4-BE49-F238E27FC236}">
              <a16:creationId xmlns:a16="http://schemas.microsoft.com/office/drawing/2014/main" id="{00000000-0008-0000-0100-0000B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87" name="Text Box 394743">
          <a:extLst>
            <a:ext uri="{FF2B5EF4-FFF2-40B4-BE49-F238E27FC236}">
              <a16:creationId xmlns:a16="http://schemas.microsoft.com/office/drawing/2014/main" id="{00000000-0008-0000-0100-0000B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88" name="Text Box 394345">
          <a:extLst>
            <a:ext uri="{FF2B5EF4-FFF2-40B4-BE49-F238E27FC236}">
              <a16:creationId xmlns:a16="http://schemas.microsoft.com/office/drawing/2014/main" id="{00000000-0008-0000-0100-0000B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89" name="Text Box 394346">
          <a:extLst>
            <a:ext uri="{FF2B5EF4-FFF2-40B4-BE49-F238E27FC236}">
              <a16:creationId xmlns:a16="http://schemas.microsoft.com/office/drawing/2014/main" id="{00000000-0008-0000-0100-0000B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90" name="Text Box 394347">
          <a:extLst>
            <a:ext uri="{FF2B5EF4-FFF2-40B4-BE49-F238E27FC236}">
              <a16:creationId xmlns:a16="http://schemas.microsoft.com/office/drawing/2014/main" id="{00000000-0008-0000-0100-0000B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91" name="Text Box 394348">
          <a:extLst>
            <a:ext uri="{FF2B5EF4-FFF2-40B4-BE49-F238E27FC236}">
              <a16:creationId xmlns:a16="http://schemas.microsoft.com/office/drawing/2014/main" id="{00000000-0008-0000-0100-0000B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92" name="Text Box 394349">
          <a:extLst>
            <a:ext uri="{FF2B5EF4-FFF2-40B4-BE49-F238E27FC236}">
              <a16:creationId xmlns:a16="http://schemas.microsoft.com/office/drawing/2014/main" id="{00000000-0008-0000-0100-0000B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93" name="Text Box 394350">
          <a:extLst>
            <a:ext uri="{FF2B5EF4-FFF2-40B4-BE49-F238E27FC236}">
              <a16:creationId xmlns:a16="http://schemas.microsoft.com/office/drawing/2014/main" id="{00000000-0008-0000-0100-0000B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94" name="Text Box 394351">
          <a:extLst>
            <a:ext uri="{FF2B5EF4-FFF2-40B4-BE49-F238E27FC236}">
              <a16:creationId xmlns:a16="http://schemas.microsoft.com/office/drawing/2014/main" id="{00000000-0008-0000-0100-0000B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95" name="Text Box 394352">
          <a:extLst>
            <a:ext uri="{FF2B5EF4-FFF2-40B4-BE49-F238E27FC236}">
              <a16:creationId xmlns:a16="http://schemas.microsoft.com/office/drawing/2014/main" id="{00000000-0008-0000-0100-0000C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96" name="Text Box 394353">
          <a:extLst>
            <a:ext uri="{FF2B5EF4-FFF2-40B4-BE49-F238E27FC236}">
              <a16:creationId xmlns:a16="http://schemas.microsoft.com/office/drawing/2014/main" id="{00000000-0008-0000-0100-0000C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97" name="Text Box 394354">
          <a:extLst>
            <a:ext uri="{FF2B5EF4-FFF2-40B4-BE49-F238E27FC236}">
              <a16:creationId xmlns:a16="http://schemas.microsoft.com/office/drawing/2014/main" id="{00000000-0008-0000-0100-0000C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98" name="Text Box 394355">
          <a:extLst>
            <a:ext uri="{FF2B5EF4-FFF2-40B4-BE49-F238E27FC236}">
              <a16:creationId xmlns:a16="http://schemas.microsoft.com/office/drawing/2014/main" id="{00000000-0008-0000-0100-0000C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899" name="Text Box 394356">
          <a:extLst>
            <a:ext uri="{FF2B5EF4-FFF2-40B4-BE49-F238E27FC236}">
              <a16:creationId xmlns:a16="http://schemas.microsoft.com/office/drawing/2014/main" id="{00000000-0008-0000-0100-0000C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00" name="Text Box 394357">
          <a:extLst>
            <a:ext uri="{FF2B5EF4-FFF2-40B4-BE49-F238E27FC236}">
              <a16:creationId xmlns:a16="http://schemas.microsoft.com/office/drawing/2014/main" id="{00000000-0008-0000-0100-0000C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01" name="Text Box 394358">
          <a:extLst>
            <a:ext uri="{FF2B5EF4-FFF2-40B4-BE49-F238E27FC236}">
              <a16:creationId xmlns:a16="http://schemas.microsoft.com/office/drawing/2014/main" id="{00000000-0008-0000-0100-0000C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02" name="Text Box 394359">
          <a:extLst>
            <a:ext uri="{FF2B5EF4-FFF2-40B4-BE49-F238E27FC236}">
              <a16:creationId xmlns:a16="http://schemas.microsoft.com/office/drawing/2014/main" id="{00000000-0008-0000-0100-0000C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03" name="Text Box 394729">
          <a:extLst>
            <a:ext uri="{FF2B5EF4-FFF2-40B4-BE49-F238E27FC236}">
              <a16:creationId xmlns:a16="http://schemas.microsoft.com/office/drawing/2014/main" id="{00000000-0008-0000-0100-0000C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04" name="Text Box 394730">
          <a:extLst>
            <a:ext uri="{FF2B5EF4-FFF2-40B4-BE49-F238E27FC236}">
              <a16:creationId xmlns:a16="http://schemas.microsoft.com/office/drawing/2014/main" id="{00000000-0008-0000-0100-0000C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05" name="Text Box 394731">
          <a:extLst>
            <a:ext uri="{FF2B5EF4-FFF2-40B4-BE49-F238E27FC236}">
              <a16:creationId xmlns:a16="http://schemas.microsoft.com/office/drawing/2014/main" id="{00000000-0008-0000-0100-0000C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06" name="Text Box 394732">
          <a:extLst>
            <a:ext uri="{FF2B5EF4-FFF2-40B4-BE49-F238E27FC236}">
              <a16:creationId xmlns:a16="http://schemas.microsoft.com/office/drawing/2014/main" id="{00000000-0008-0000-0100-0000C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07" name="Text Box 394733">
          <a:extLst>
            <a:ext uri="{FF2B5EF4-FFF2-40B4-BE49-F238E27FC236}">
              <a16:creationId xmlns:a16="http://schemas.microsoft.com/office/drawing/2014/main" id="{00000000-0008-0000-0100-0000C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08" name="Text Box 394734">
          <a:extLst>
            <a:ext uri="{FF2B5EF4-FFF2-40B4-BE49-F238E27FC236}">
              <a16:creationId xmlns:a16="http://schemas.microsoft.com/office/drawing/2014/main" id="{00000000-0008-0000-0100-0000C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09" name="Text Box 394735">
          <a:extLst>
            <a:ext uri="{FF2B5EF4-FFF2-40B4-BE49-F238E27FC236}">
              <a16:creationId xmlns:a16="http://schemas.microsoft.com/office/drawing/2014/main" id="{00000000-0008-0000-0100-0000C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10" name="Text Box 394736">
          <a:extLst>
            <a:ext uri="{FF2B5EF4-FFF2-40B4-BE49-F238E27FC236}">
              <a16:creationId xmlns:a16="http://schemas.microsoft.com/office/drawing/2014/main" id="{00000000-0008-0000-0100-0000C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11" name="Text Box 394737">
          <a:extLst>
            <a:ext uri="{FF2B5EF4-FFF2-40B4-BE49-F238E27FC236}">
              <a16:creationId xmlns:a16="http://schemas.microsoft.com/office/drawing/2014/main" id="{00000000-0008-0000-0100-0000D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12" name="Text Box 394738">
          <a:extLst>
            <a:ext uri="{FF2B5EF4-FFF2-40B4-BE49-F238E27FC236}">
              <a16:creationId xmlns:a16="http://schemas.microsoft.com/office/drawing/2014/main" id="{00000000-0008-0000-0100-0000D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13" name="Text Box 394739">
          <a:extLst>
            <a:ext uri="{FF2B5EF4-FFF2-40B4-BE49-F238E27FC236}">
              <a16:creationId xmlns:a16="http://schemas.microsoft.com/office/drawing/2014/main" id="{00000000-0008-0000-0100-0000D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14" name="Text Box 394740">
          <a:extLst>
            <a:ext uri="{FF2B5EF4-FFF2-40B4-BE49-F238E27FC236}">
              <a16:creationId xmlns:a16="http://schemas.microsoft.com/office/drawing/2014/main" id="{00000000-0008-0000-0100-0000D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15" name="Text Box 394741">
          <a:extLst>
            <a:ext uri="{FF2B5EF4-FFF2-40B4-BE49-F238E27FC236}">
              <a16:creationId xmlns:a16="http://schemas.microsoft.com/office/drawing/2014/main" id="{00000000-0008-0000-0100-0000D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16" name="Text Box 394742">
          <a:extLst>
            <a:ext uri="{FF2B5EF4-FFF2-40B4-BE49-F238E27FC236}">
              <a16:creationId xmlns:a16="http://schemas.microsoft.com/office/drawing/2014/main" id="{00000000-0008-0000-0100-0000D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17" name="Text Box 394743">
          <a:extLst>
            <a:ext uri="{FF2B5EF4-FFF2-40B4-BE49-F238E27FC236}">
              <a16:creationId xmlns:a16="http://schemas.microsoft.com/office/drawing/2014/main" id="{00000000-0008-0000-0100-0000D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57150" cy="76200"/>
    <xdr:sp macro="" textlink="">
      <xdr:nvSpPr>
        <xdr:cNvPr id="1918" name="Text Box 394360">
          <a:extLst>
            <a:ext uri="{FF2B5EF4-FFF2-40B4-BE49-F238E27FC236}">
              <a16:creationId xmlns:a16="http://schemas.microsoft.com/office/drawing/2014/main" id="{00000000-0008-0000-0100-0000D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57150" cy="76200"/>
    <xdr:sp macro="" textlink="">
      <xdr:nvSpPr>
        <xdr:cNvPr id="1919" name="Text Box 394744">
          <a:extLst>
            <a:ext uri="{FF2B5EF4-FFF2-40B4-BE49-F238E27FC236}">
              <a16:creationId xmlns:a16="http://schemas.microsoft.com/office/drawing/2014/main" id="{00000000-0008-0000-0100-0000D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20" name="Text Box 394345">
          <a:extLst>
            <a:ext uri="{FF2B5EF4-FFF2-40B4-BE49-F238E27FC236}">
              <a16:creationId xmlns:a16="http://schemas.microsoft.com/office/drawing/2014/main" id="{00000000-0008-0000-0100-0000D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21" name="Text Box 394346">
          <a:extLst>
            <a:ext uri="{FF2B5EF4-FFF2-40B4-BE49-F238E27FC236}">
              <a16:creationId xmlns:a16="http://schemas.microsoft.com/office/drawing/2014/main" id="{00000000-0008-0000-0100-0000D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22" name="Text Box 394347">
          <a:extLst>
            <a:ext uri="{FF2B5EF4-FFF2-40B4-BE49-F238E27FC236}">
              <a16:creationId xmlns:a16="http://schemas.microsoft.com/office/drawing/2014/main" id="{00000000-0008-0000-0100-0000D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23" name="Text Box 394348">
          <a:extLst>
            <a:ext uri="{FF2B5EF4-FFF2-40B4-BE49-F238E27FC236}">
              <a16:creationId xmlns:a16="http://schemas.microsoft.com/office/drawing/2014/main" id="{00000000-0008-0000-0100-0000D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24" name="Text Box 394349">
          <a:extLst>
            <a:ext uri="{FF2B5EF4-FFF2-40B4-BE49-F238E27FC236}">
              <a16:creationId xmlns:a16="http://schemas.microsoft.com/office/drawing/2014/main" id="{00000000-0008-0000-0100-0000D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25" name="Text Box 394350">
          <a:extLst>
            <a:ext uri="{FF2B5EF4-FFF2-40B4-BE49-F238E27FC236}">
              <a16:creationId xmlns:a16="http://schemas.microsoft.com/office/drawing/2014/main" id="{00000000-0008-0000-0100-0000D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26" name="Text Box 394351">
          <a:extLst>
            <a:ext uri="{FF2B5EF4-FFF2-40B4-BE49-F238E27FC236}">
              <a16:creationId xmlns:a16="http://schemas.microsoft.com/office/drawing/2014/main" id="{00000000-0008-0000-0100-0000D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27" name="Text Box 394352">
          <a:extLst>
            <a:ext uri="{FF2B5EF4-FFF2-40B4-BE49-F238E27FC236}">
              <a16:creationId xmlns:a16="http://schemas.microsoft.com/office/drawing/2014/main" id="{00000000-0008-0000-0100-0000E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28" name="Text Box 394353">
          <a:extLst>
            <a:ext uri="{FF2B5EF4-FFF2-40B4-BE49-F238E27FC236}">
              <a16:creationId xmlns:a16="http://schemas.microsoft.com/office/drawing/2014/main" id="{00000000-0008-0000-0100-0000E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29" name="Text Box 394354">
          <a:extLst>
            <a:ext uri="{FF2B5EF4-FFF2-40B4-BE49-F238E27FC236}">
              <a16:creationId xmlns:a16="http://schemas.microsoft.com/office/drawing/2014/main" id="{00000000-0008-0000-0100-0000E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30" name="Text Box 394355">
          <a:extLst>
            <a:ext uri="{FF2B5EF4-FFF2-40B4-BE49-F238E27FC236}">
              <a16:creationId xmlns:a16="http://schemas.microsoft.com/office/drawing/2014/main" id="{00000000-0008-0000-0100-0000E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31" name="Text Box 394356">
          <a:extLst>
            <a:ext uri="{FF2B5EF4-FFF2-40B4-BE49-F238E27FC236}">
              <a16:creationId xmlns:a16="http://schemas.microsoft.com/office/drawing/2014/main" id="{00000000-0008-0000-0100-0000E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32" name="Text Box 394357">
          <a:extLst>
            <a:ext uri="{FF2B5EF4-FFF2-40B4-BE49-F238E27FC236}">
              <a16:creationId xmlns:a16="http://schemas.microsoft.com/office/drawing/2014/main" id="{00000000-0008-0000-0100-0000E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33" name="Text Box 394358">
          <a:extLst>
            <a:ext uri="{FF2B5EF4-FFF2-40B4-BE49-F238E27FC236}">
              <a16:creationId xmlns:a16="http://schemas.microsoft.com/office/drawing/2014/main" id="{00000000-0008-0000-0100-0000E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34" name="Text Box 394359">
          <a:extLst>
            <a:ext uri="{FF2B5EF4-FFF2-40B4-BE49-F238E27FC236}">
              <a16:creationId xmlns:a16="http://schemas.microsoft.com/office/drawing/2014/main" id="{00000000-0008-0000-0100-0000E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35" name="Text Box 394729">
          <a:extLst>
            <a:ext uri="{FF2B5EF4-FFF2-40B4-BE49-F238E27FC236}">
              <a16:creationId xmlns:a16="http://schemas.microsoft.com/office/drawing/2014/main" id="{00000000-0008-0000-0100-0000E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36" name="Text Box 394730">
          <a:extLst>
            <a:ext uri="{FF2B5EF4-FFF2-40B4-BE49-F238E27FC236}">
              <a16:creationId xmlns:a16="http://schemas.microsoft.com/office/drawing/2014/main" id="{00000000-0008-0000-0100-0000E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37" name="Text Box 394731">
          <a:extLst>
            <a:ext uri="{FF2B5EF4-FFF2-40B4-BE49-F238E27FC236}">
              <a16:creationId xmlns:a16="http://schemas.microsoft.com/office/drawing/2014/main" id="{00000000-0008-0000-0100-0000E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38" name="Text Box 394732">
          <a:extLst>
            <a:ext uri="{FF2B5EF4-FFF2-40B4-BE49-F238E27FC236}">
              <a16:creationId xmlns:a16="http://schemas.microsoft.com/office/drawing/2014/main" id="{00000000-0008-0000-0100-0000E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39" name="Text Box 394733">
          <a:extLst>
            <a:ext uri="{FF2B5EF4-FFF2-40B4-BE49-F238E27FC236}">
              <a16:creationId xmlns:a16="http://schemas.microsoft.com/office/drawing/2014/main" id="{00000000-0008-0000-0100-0000E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40" name="Text Box 394734">
          <a:extLst>
            <a:ext uri="{FF2B5EF4-FFF2-40B4-BE49-F238E27FC236}">
              <a16:creationId xmlns:a16="http://schemas.microsoft.com/office/drawing/2014/main" id="{00000000-0008-0000-0100-0000E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41" name="Text Box 394735">
          <a:extLst>
            <a:ext uri="{FF2B5EF4-FFF2-40B4-BE49-F238E27FC236}">
              <a16:creationId xmlns:a16="http://schemas.microsoft.com/office/drawing/2014/main" id="{00000000-0008-0000-0100-0000E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42" name="Text Box 394736">
          <a:extLst>
            <a:ext uri="{FF2B5EF4-FFF2-40B4-BE49-F238E27FC236}">
              <a16:creationId xmlns:a16="http://schemas.microsoft.com/office/drawing/2014/main" id="{00000000-0008-0000-0100-0000E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43" name="Text Box 394737">
          <a:extLst>
            <a:ext uri="{FF2B5EF4-FFF2-40B4-BE49-F238E27FC236}">
              <a16:creationId xmlns:a16="http://schemas.microsoft.com/office/drawing/2014/main" id="{00000000-0008-0000-0100-0000F0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44" name="Text Box 394738">
          <a:extLst>
            <a:ext uri="{FF2B5EF4-FFF2-40B4-BE49-F238E27FC236}">
              <a16:creationId xmlns:a16="http://schemas.microsoft.com/office/drawing/2014/main" id="{00000000-0008-0000-0100-0000F1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45" name="Text Box 394739">
          <a:extLst>
            <a:ext uri="{FF2B5EF4-FFF2-40B4-BE49-F238E27FC236}">
              <a16:creationId xmlns:a16="http://schemas.microsoft.com/office/drawing/2014/main" id="{00000000-0008-0000-0100-0000F2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46" name="Text Box 394740">
          <a:extLst>
            <a:ext uri="{FF2B5EF4-FFF2-40B4-BE49-F238E27FC236}">
              <a16:creationId xmlns:a16="http://schemas.microsoft.com/office/drawing/2014/main" id="{00000000-0008-0000-0100-0000F3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47" name="Text Box 394741">
          <a:extLst>
            <a:ext uri="{FF2B5EF4-FFF2-40B4-BE49-F238E27FC236}">
              <a16:creationId xmlns:a16="http://schemas.microsoft.com/office/drawing/2014/main" id="{00000000-0008-0000-0100-0000F4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48" name="Text Box 394742">
          <a:extLst>
            <a:ext uri="{FF2B5EF4-FFF2-40B4-BE49-F238E27FC236}">
              <a16:creationId xmlns:a16="http://schemas.microsoft.com/office/drawing/2014/main" id="{00000000-0008-0000-0100-0000F5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49" name="Text Box 394743">
          <a:extLst>
            <a:ext uri="{FF2B5EF4-FFF2-40B4-BE49-F238E27FC236}">
              <a16:creationId xmlns:a16="http://schemas.microsoft.com/office/drawing/2014/main" id="{00000000-0008-0000-0100-0000F6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57150" cy="76200"/>
    <xdr:sp macro="" textlink="">
      <xdr:nvSpPr>
        <xdr:cNvPr id="1950" name="Text Box 394360">
          <a:extLst>
            <a:ext uri="{FF2B5EF4-FFF2-40B4-BE49-F238E27FC236}">
              <a16:creationId xmlns:a16="http://schemas.microsoft.com/office/drawing/2014/main" id="{00000000-0008-0000-0100-0000F7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57150" cy="76200"/>
    <xdr:sp macro="" textlink="">
      <xdr:nvSpPr>
        <xdr:cNvPr id="1951" name="Text Box 394744">
          <a:extLst>
            <a:ext uri="{FF2B5EF4-FFF2-40B4-BE49-F238E27FC236}">
              <a16:creationId xmlns:a16="http://schemas.microsoft.com/office/drawing/2014/main" id="{00000000-0008-0000-0100-0000F8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52" name="Text Box 394345">
          <a:extLst>
            <a:ext uri="{FF2B5EF4-FFF2-40B4-BE49-F238E27FC236}">
              <a16:creationId xmlns:a16="http://schemas.microsoft.com/office/drawing/2014/main" id="{00000000-0008-0000-0100-0000F9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53" name="Text Box 394346">
          <a:extLst>
            <a:ext uri="{FF2B5EF4-FFF2-40B4-BE49-F238E27FC236}">
              <a16:creationId xmlns:a16="http://schemas.microsoft.com/office/drawing/2014/main" id="{00000000-0008-0000-0100-0000FA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54" name="Text Box 394347">
          <a:extLst>
            <a:ext uri="{FF2B5EF4-FFF2-40B4-BE49-F238E27FC236}">
              <a16:creationId xmlns:a16="http://schemas.microsoft.com/office/drawing/2014/main" id="{00000000-0008-0000-0100-0000FB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55" name="Text Box 394348">
          <a:extLst>
            <a:ext uri="{FF2B5EF4-FFF2-40B4-BE49-F238E27FC236}">
              <a16:creationId xmlns:a16="http://schemas.microsoft.com/office/drawing/2014/main" id="{00000000-0008-0000-0100-0000FC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56" name="Text Box 394349">
          <a:extLst>
            <a:ext uri="{FF2B5EF4-FFF2-40B4-BE49-F238E27FC236}">
              <a16:creationId xmlns:a16="http://schemas.microsoft.com/office/drawing/2014/main" id="{00000000-0008-0000-0100-0000FD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57" name="Text Box 394350">
          <a:extLst>
            <a:ext uri="{FF2B5EF4-FFF2-40B4-BE49-F238E27FC236}">
              <a16:creationId xmlns:a16="http://schemas.microsoft.com/office/drawing/2014/main" id="{00000000-0008-0000-0100-0000FE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58" name="Text Box 394351">
          <a:extLst>
            <a:ext uri="{FF2B5EF4-FFF2-40B4-BE49-F238E27FC236}">
              <a16:creationId xmlns:a16="http://schemas.microsoft.com/office/drawing/2014/main" id="{00000000-0008-0000-0100-0000FF15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59" name="Text Box 394352">
          <a:extLst>
            <a:ext uri="{FF2B5EF4-FFF2-40B4-BE49-F238E27FC236}">
              <a16:creationId xmlns:a16="http://schemas.microsoft.com/office/drawing/2014/main" id="{00000000-0008-0000-0100-000000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60" name="Text Box 394353">
          <a:extLst>
            <a:ext uri="{FF2B5EF4-FFF2-40B4-BE49-F238E27FC236}">
              <a16:creationId xmlns:a16="http://schemas.microsoft.com/office/drawing/2014/main" id="{00000000-0008-0000-0100-000001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61" name="Text Box 394354">
          <a:extLst>
            <a:ext uri="{FF2B5EF4-FFF2-40B4-BE49-F238E27FC236}">
              <a16:creationId xmlns:a16="http://schemas.microsoft.com/office/drawing/2014/main" id="{00000000-0008-0000-0100-000002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62" name="Text Box 394355">
          <a:extLst>
            <a:ext uri="{FF2B5EF4-FFF2-40B4-BE49-F238E27FC236}">
              <a16:creationId xmlns:a16="http://schemas.microsoft.com/office/drawing/2014/main" id="{00000000-0008-0000-0100-000003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63" name="Text Box 394356">
          <a:extLst>
            <a:ext uri="{FF2B5EF4-FFF2-40B4-BE49-F238E27FC236}">
              <a16:creationId xmlns:a16="http://schemas.microsoft.com/office/drawing/2014/main" id="{00000000-0008-0000-0100-000004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64" name="Text Box 394357">
          <a:extLst>
            <a:ext uri="{FF2B5EF4-FFF2-40B4-BE49-F238E27FC236}">
              <a16:creationId xmlns:a16="http://schemas.microsoft.com/office/drawing/2014/main" id="{00000000-0008-0000-0100-000005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65" name="Text Box 394358">
          <a:extLst>
            <a:ext uri="{FF2B5EF4-FFF2-40B4-BE49-F238E27FC236}">
              <a16:creationId xmlns:a16="http://schemas.microsoft.com/office/drawing/2014/main" id="{00000000-0008-0000-0100-000006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66" name="Text Box 394359">
          <a:extLst>
            <a:ext uri="{FF2B5EF4-FFF2-40B4-BE49-F238E27FC236}">
              <a16:creationId xmlns:a16="http://schemas.microsoft.com/office/drawing/2014/main" id="{00000000-0008-0000-0100-000007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67" name="Text Box 394729">
          <a:extLst>
            <a:ext uri="{FF2B5EF4-FFF2-40B4-BE49-F238E27FC236}">
              <a16:creationId xmlns:a16="http://schemas.microsoft.com/office/drawing/2014/main" id="{00000000-0008-0000-0100-000008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68" name="Text Box 394730">
          <a:extLst>
            <a:ext uri="{FF2B5EF4-FFF2-40B4-BE49-F238E27FC236}">
              <a16:creationId xmlns:a16="http://schemas.microsoft.com/office/drawing/2014/main" id="{00000000-0008-0000-0100-000009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69" name="Text Box 394731">
          <a:extLst>
            <a:ext uri="{FF2B5EF4-FFF2-40B4-BE49-F238E27FC236}">
              <a16:creationId xmlns:a16="http://schemas.microsoft.com/office/drawing/2014/main" id="{00000000-0008-0000-0100-00000A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70" name="Text Box 394732">
          <a:extLst>
            <a:ext uri="{FF2B5EF4-FFF2-40B4-BE49-F238E27FC236}">
              <a16:creationId xmlns:a16="http://schemas.microsoft.com/office/drawing/2014/main" id="{00000000-0008-0000-0100-00000B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71" name="Text Box 394733">
          <a:extLst>
            <a:ext uri="{FF2B5EF4-FFF2-40B4-BE49-F238E27FC236}">
              <a16:creationId xmlns:a16="http://schemas.microsoft.com/office/drawing/2014/main" id="{00000000-0008-0000-0100-00000C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72" name="Text Box 394734">
          <a:extLst>
            <a:ext uri="{FF2B5EF4-FFF2-40B4-BE49-F238E27FC236}">
              <a16:creationId xmlns:a16="http://schemas.microsoft.com/office/drawing/2014/main" id="{00000000-0008-0000-0100-00000D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73" name="Text Box 394735">
          <a:extLst>
            <a:ext uri="{FF2B5EF4-FFF2-40B4-BE49-F238E27FC236}">
              <a16:creationId xmlns:a16="http://schemas.microsoft.com/office/drawing/2014/main" id="{00000000-0008-0000-0100-00000E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74" name="Text Box 394736">
          <a:extLst>
            <a:ext uri="{FF2B5EF4-FFF2-40B4-BE49-F238E27FC236}">
              <a16:creationId xmlns:a16="http://schemas.microsoft.com/office/drawing/2014/main" id="{00000000-0008-0000-0100-00000F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75" name="Text Box 394737">
          <a:extLst>
            <a:ext uri="{FF2B5EF4-FFF2-40B4-BE49-F238E27FC236}">
              <a16:creationId xmlns:a16="http://schemas.microsoft.com/office/drawing/2014/main" id="{00000000-0008-0000-0100-000010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76" name="Text Box 394738">
          <a:extLst>
            <a:ext uri="{FF2B5EF4-FFF2-40B4-BE49-F238E27FC236}">
              <a16:creationId xmlns:a16="http://schemas.microsoft.com/office/drawing/2014/main" id="{00000000-0008-0000-0100-000011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77" name="Text Box 394739">
          <a:extLst>
            <a:ext uri="{FF2B5EF4-FFF2-40B4-BE49-F238E27FC236}">
              <a16:creationId xmlns:a16="http://schemas.microsoft.com/office/drawing/2014/main" id="{00000000-0008-0000-0100-000012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78" name="Text Box 394740">
          <a:extLst>
            <a:ext uri="{FF2B5EF4-FFF2-40B4-BE49-F238E27FC236}">
              <a16:creationId xmlns:a16="http://schemas.microsoft.com/office/drawing/2014/main" id="{00000000-0008-0000-0100-000013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79" name="Text Box 394741">
          <a:extLst>
            <a:ext uri="{FF2B5EF4-FFF2-40B4-BE49-F238E27FC236}">
              <a16:creationId xmlns:a16="http://schemas.microsoft.com/office/drawing/2014/main" id="{00000000-0008-0000-0100-000014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80" name="Text Box 394742">
          <a:extLst>
            <a:ext uri="{FF2B5EF4-FFF2-40B4-BE49-F238E27FC236}">
              <a16:creationId xmlns:a16="http://schemas.microsoft.com/office/drawing/2014/main" id="{00000000-0008-0000-0100-000015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81" name="Text Box 394743">
          <a:extLst>
            <a:ext uri="{FF2B5EF4-FFF2-40B4-BE49-F238E27FC236}">
              <a16:creationId xmlns:a16="http://schemas.microsoft.com/office/drawing/2014/main" id="{00000000-0008-0000-0100-000016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82" name="Text Box 394345">
          <a:extLst>
            <a:ext uri="{FF2B5EF4-FFF2-40B4-BE49-F238E27FC236}">
              <a16:creationId xmlns:a16="http://schemas.microsoft.com/office/drawing/2014/main" id="{00000000-0008-0000-0100-000017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83" name="Text Box 394346">
          <a:extLst>
            <a:ext uri="{FF2B5EF4-FFF2-40B4-BE49-F238E27FC236}">
              <a16:creationId xmlns:a16="http://schemas.microsoft.com/office/drawing/2014/main" id="{00000000-0008-0000-0100-000018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84" name="Text Box 394347">
          <a:extLst>
            <a:ext uri="{FF2B5EF4-FFF2-40B4-BE49-F238E27FC236}">
              <a16:creationId xmlns:a16="http://schemas.microsoft.com/office/drawing/2014/main" id="{00000000-0008-0000-0100-000019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85" name="Text Box 394348">
          <a:extLst>
            <a:ext uri="{FF2B5EF4-FFF2-40B4-BE49-F238E27FC236}">
              <a16:creationId xmlns:a16="http://schemas.microsoft.com/office/drawing/2014/main" id="{00000000-0008-0000-0100-00001A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86" name="Text Box 394349">
          <a:extLst>
            <a:ext uri="{FF2B5EF4-FFF2-40B4-BE49-F238E27FC236}">
              <a16:creationId xmlns:a16="http://schemas.microsoft.com/office/drawing/2014/main" id="{00000000-0008-0000-0100-00001B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87" name="Text Box 394350">
          <a:extLst>
            <a:ext uri="{FF2B5EF4-FFF2-40B4-BE49-F238E27FC236}">
              <a16:creationId xmlns:a16="http://schemas.microsoft.com/office/drawing/2014/main" id="{00000000-0008-0000-0100-00001C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88" name="Text Box 394351">
          <a:extLst>
            <a:ext uri="{FF2B5EF4-FFF2-40B4-BE49-F238E27FC236}">
              <a16:creationId xmlns:a16="http://schemas.microsoft.com/office/drawing/2014/main" id="{00000000-0008-0000-0100-00001D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89" name="Text Box 394352">
          <a:extLst>
            <a:ext uri="{FF2B5EF4-FFF2-40B4-BE49-F238E27FC236}">
              <a16:creationId xmlns:a16="http://schemas.microsoft.com/office/drawing/2014/main" id="{00000000-0008-0000-0100-00001E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90" name="Text Box 394353">
          <a:extLst>
            <a:ext uri="{FF2B5EF4-FFF2-40B4-BE49-F238E27FC236}">
              <a16:creationId xmlns:a16="http://schemas.microsoft.com/office/drawing/2014/main" id="{00000000-0008-0000-0100-00001F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91" name="Text Box 394354">
          <a:extLst>
            <a:ext uri="{FF2B5EF4-FFF2-40B4-BE49-F238E27FC236}">
              <a16:creationId xmlns:a16="http://schemas.microsoft.com/office/drawing/2014/main" id="{00000000-0008-0000-0100-000020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92" name="Text Box 394355">
          <a:extLst>
            <a:ext uri="{FF2B5EF4-FFF2-40B4-BE49-F238E27FC236}">
              <a16:creationId xmlns:a16="http://schemas.microsoft.com/office/drawing/2014/main" id="{00000000-0008-0000-0100-000021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93" name="Text Box 394356">
          <a:extLst>
            <a:ext uri="{FF2B5EF4-FFF2-40B4-BE49-F238E27FC236}">
              <a16:creationId xmlns:a16="http://schemas.microsoft.com/office/drawing/2014/main" id="{00000000-0008-0000-0100-000022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94" name="Text Box 394357">
          <a:extLst>
            <a:ext uri="{FF2B5EF4-FFF2-40B4-BE49-F238E27FC236}">
              <a16:creationId xmlns:a16="http://schemas.microsoft.com/office/drawing/2014/main" id="{00000000-0008-0000-0100-000023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95" name="Text Box 394358">
          <a:extLst>
            <a:ext uri="{FF2B5EF4-FFF2-40B4-BE49-F238E27FC236}">
              <a16:creationId xmlns:a16="http://schemas.microsoft.com/office/drawing/2014/main" id="{00000000-0008-0000-0100-000024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96" name="Text Box 394359">
          <a:extLst>
            <a:ext uri="{FF2B5EF4-FFF2-40B4-BE49-F238E27FC236}">
              <a16:creationId xmlns:a16="http://schemas.microsoft.com/office/drawing/2014/main" id="{00000000-0008-0000-0100-000025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97" name="Text Box 394729">
          <a:extLst>
            <a:ext uri="{FF2B5EF4-FFF2-40B4-BE49-F238E27FC236}">
              <a16:creationId xmlns:a16="http://schemas.microsoft.com/office/drawing/2014/main" id="{00000000-0008-0000-0100-000026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98" name="Text Box 394730">
          <a:extLst>
            <a:ext uri="{FF2B5EF4-FFF2-40B4-BE49-F238E27FC236}">
              <a16:creationId xmlns:a16="http://schemas.microsoft.com/office/drawing/2014/main" id="{00000000-0008-0000-0100-000027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1999" name="Text Box 394731">
          <a:extLst>
            <a:ext uri="{FF2B5EF4-FFF2-40B4-BE49-F238E27FC236}">
              <a16:creationId xmlns:a16="http://schemas.microsoft.com/office/drawing/2014/main" id="{00000000-0008-0000-0100-000028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00" name="Text Box 394732">
          <a:extLst>
            <a:ext uri="{FF2B5EF4-FFF2-40B4-BE49-F238E27FC236}">
              <a16:creationId xmlns:a16="http://schemas.microsoft.com/office/drawing/2014/main" id="{00000000-0008-0000-0100-000029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01" name="Text Box 394733">
          <a:extLst>
            <a:ext uri="{FF2B5EF4-FFF2-40B4-BE49-F238E27FC236}">
              <a16:creationId xmlns:a16="http://schemas.microsoft.com/office/drawing/2014/main" id="{00000000-0008-0000-0100-00002A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02" name="Text Box 394734">
          <a:extLst>
            <a:ext uri="{FF2B5EF4-FFF2-40B4-BE49-F238E27FC236}">
              <a16:creationId xmlns:a16="http://schemas.microsoft.com/office/drawing/2014/main" id="{00000000-0008-0000-0100-00002B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03" name="Text Box 394735">
          <a:extLst>
            <a:ext uri="{FF2B5EF4-FFF2-40B4-BE49-F238E27FC236}">
              <a16:creationId xmlns:a16="http://schemas.microsoft.com/office/drawing/2014/main" id="{00000000-0008-0000-0100-00002C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04" name="Text Box 394736">
          <a:extLst>
            <a:ext uri="{FF2B5EF4-FFF2-40B4-BE49-F238E27FC236}">
              <a16:creationId xmlns:a16="http://schemas.microsoft.com/office/drawing/2014/main" id="{00000000-0008-0000-0100-00002D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05" name="Text Box 394737">
          <a:extLst>
            <a:ext uri="{FF2B5EF4-FFF2-40B4-BE49-F238E27FC236}">
              <a16:creationId xmlns:a16="http://schemas.microsoft.com/office/drawing/2014/main" id="{00000000-0008-0000-0100-00002E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06" name="Text Box 394738">
          <a:extLst>
            <a:ext uri="{FF2B5EF4-FFF2-40B4-BE49-F238E27FC236}">
              <a16:creationId xmlns:a16="http://schemas.microsoft.com/office/drawing/2014/main" id="{00000000-0008-0000-0100-00002F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07" name="Text Box 394739">
          <a:extLst>
            <a:ext uri="{FF2B5EF4-FFF2-40B4-BE49-F238E27FC236}">
              <a16:creationId xmlns:a16="http://schemas.microsoft.com/office/drawing/2014/main" id="{00000000-0008-0000-0100-000030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08" name="Text Box 394740">
          <a:extLst>
            <a:ext uri="{FF2B5EF4-FFF2-40B4-BE49-F238E27FC236}">
              <a16:creationId xmlns:a16="http://schemas.microsoft.com/office/drawing/2014/main" id="{00000000-0008-0000-0100-000031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09" name="Text Box 394741">
          <a:extLst>
            <a:ext uri="{FF2B5EF4-FFF2-40B4-BE49-F238E27FC236}">
              <a16:creationId xmlns:a16="http://schemas.microsoft.com/office/drawing/2014/main" id="{00000000-0008-0000-0100-000032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10" name="Text Box 394742">
          <a:extLst>
            <a:ext uri="{FF2B5EF4-FFF2-40B4-BE49-F238E27FC236}">
              <a16:creationId xmlns:a16="http://schemas.microsoft.com/office/drawing/2014/main" id="{00000000-0008-0000-0100-000033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11" name="Text Box 394743">
          <a:extLst>
            <a:ext uri="{FF2B5EF4-FFF2-40B4-BE49-F238E27FC236}">
              <a16:creationId xmlns:a16="http://schemas.microsoft.com/office/drawing/2014/main" id="{00000000-0008-0000-0100-000034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12" name="Text Box 394345">
          <a:extLst>
            <a:ext uri="{FF2B5EF4-FFF2-40B4-BE49-F238E27FC236}">
              <a16:creationId xmlns:a16="http://schemas.microsoft.com/office/drawing/2014/main" id="{00000000-0008-0000-0100-000035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13" name="Text Box 394346">
          <a:extLst>
            <a:ext uri="{FF2B5EF4-FFF2-40B4-BE49-F238E27FC236}">
              <a16:creationId xmlns:a16="http://schemas.microsoft.com/office/drawing/2014/main" id="{00000000-0008-0000-0100-000036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14" name="Text Box 394347">
          <a:extLst>
            <a:ext uri="{FF2B5EF4-FFF2-40B4-BE49-F238E27FC236}">
              <a16:creationId xmlns:a16="http://schemas.microsoft.com/office/drawing/2014/main" id="{00000000-0008-0000-0100-000037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15" name="Text Box 394348">
          <a:extLst>
            <a:ext uri="{FF2B5EF4-FFF2-40B4-BE49-F238E27FC236}">
              <a16:creationId xmlns:a16="http://schemas.microsoft.com/office/drawing/2014/main" id="{00000000-0008-0000-0100-000038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16" name="Text Box 394349">
          <a:extLst>
            <a:ext uri="{FF2B5EF4-FFF2-40B4-BE49-F238E27FC236}">
              <a16:creationId xmlns:a16="http://schemas.microsoft.com/office/drawing/2014/main" id="{00000000-0008-0000-0100-000039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17" name="Text Box 394350">
          <a:extLst>
            <a:ext uri="{FF2B5EF4-FFF2-40B4-BE49-F238E27FC236}">
              <a16:creationId xmlns:a16="http://schemas.microsoft.com/office/drawing/2014/main" id="{00000000-0008-0000-0100-00003A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18" name="Text Box 394351">
          <a:extLst>
            <a:ext uri="{FF2B5EF4-FFF2-40B4-BE49-F238E27FC236}">
              <a16:creationId xmlns:a16="http://schemas.microsoft.com/office/drawing/2014/main" id="{00000000-0008-0000-0100-00003B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19" name="Text Box 394352">
          <a:extLst>
            <a:ext uri="{FF2B5EF4-FFF2-40B4-BE49-F238E27FC236}">
              <a16:creationId xmlns:a16="http://schemas.microsoft.com/office/drawing/2014/main" id="{00000000-0008-0000-0100-00003C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20" name="Text Box 394353">
          <a:extLst>
            <a:ext uri="{FF2B5EF4-FFF2-40B4-BE49-F238E27FC236}">
              <a16:creationId xmlns:a16="http://schemas.microsoft.com/office/drawing/2014/main" id="{00000000-0008-0000-0100-00003D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21" name="Text Box 394354">
          <a:extLst>
            <a:ext uri="{FF2B5EF4-FFF2-40B4-BE49-F238E27FC236}">
              <a16:creationId xmlns:a16="http://schemas.microsoft.com/office/drawing/2014/main" id="{00000000-0008-0000-0100-00003E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22" name="Text Box 394355">
          <a:extLst>
            <a:ext uri="{FF2B5EF4-FFF2-40B4-BE49-F238E27FC236}">
              <a16:creationId xmlns:a16="http://schemas.microsoft.com/office/drawing/2014/main" id="{00000000-0008-0000-0100-00003F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23" name="Text Box 394356">
          <a:extLst>
            <a:ext uri="{FF2B5EF4-FFF2-40B4-BE49-F238E27FC236}">
              <a16:creationId xmlns:a16="http://schemas.microsoft.com/office/drawing/2014/main" id="{00000000-0008-0000-0100-000040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24" name="Text Box 394357">
          <a:extLst>
            <a:ext uri="{FF2B5EF4-FFF2-40B4-BE49-F238E27FC236}">
              <a16:creationId xmlns:a16="http://schemas.microsoft.com/office/drawing/2014/main" id="{00000000-0008-0000-0100-000041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25" name="Text Box 394358">
          <a:extLst>
            <a:ext uri="{FF2B5EF4-FFF2-40B4-BE49-F238E27FC236}">
              <a16:creationId xmlns:a16="http://schemas.microsoft.com/office/drawing/2014/main" id="{00000000-0008-0000-0100-000042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26" name="Text Box 394359">
          <a:extLst>
            <a:ext uri="{FF2B5EF4-FFF2-40B4-BE49-F238E27FC236}">
              <a16:creationId xmlns:a16="http://schemas.microsoft.com/office/drawing/2014/main" id="{00000000-0008-0000-0100-000043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27" name="Text Box 394729">
          <a:extLst>
            <a:ext uri="{FF2B5EF4-FFF2-40B4-BE49-F238E27FC236}">
              <a16:creationId xmlns:a16="http://schemas.microsoft.com/office/drawing/2014/main" id="{00000000-0008-0000-0100-000044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28" name="Text Box 394730">
          <a:extLst>
            <a:ext uri="{FF2B5EF4-FFF2-40B4-BE49-F238E27FC236}">
              <a16:creationId xmlns:a16="http://schemas.microsoft.com/office/drawing/2014/main" id="{00000000-0008-0000-0100-000045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29" name="Text Box 394731">
          <a:extLst>
            <a:ext uri="{FF2B5EF4-FFF2-40B4-BE49-F238E27FC236}">
              <a16:creationId xmlns:a16="http://schemas.microsoft.com/office/drawing/2014/main" id="{00000000-0008-0000-0100-000046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30" name="Text Box 394732">
          <a:extLst>
            <a:ext uri="{FF2B5EF4-FFF2-40B4-BE49-F238E27FC236}">
              <a16:creationId xmlns:a16="http://schemas.microsoft.com/office/drawing/2014/main" id="{00000000-0008-0000-0100-000047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31" name="Text Box 394733">
          <a:extLst>
            <a:ext uri="{FF2B5EF4-FFF2-40B4-BE49-F238E27FC236}">
              <a16:creationId xmlns:a16="http://schemas.microsoft.com/office/drawing/2014/main" id="{00000000-0008-0000-0100-000048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32" name="Text Box 394734">
          <a:extLst>
            <a:ext uri="{FF2B5EF4-FFF2-40B4-BE49-F238E27FC236}">
              <a16:creationId xmlns:a16="http://schemas.microsoft.com/office/drawing/2014/main" id="{00000000-0008-0000-0100-000049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33" name="Text Box 394735">
          <a:extLst>
            <a:ext uri="{FF2B5EF4-FFF2-40B4-BE49-F238E27FC236}">
              <a16:creationId xmlns:a16="http://schemas.microsoft.com/office/drawing/2014/main" id="{00000000-0008-0000-0100-00004A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34" name="Text Box 394736">
          <a:extLst>
            <a:ext uri="{FF2B5EF4-FFF2-40B4-BE49-F238E27FC236}">
              <a16:creationId xmlns:a16="http://schemas.microsoft.com/office/drawing/2014/main" id="{00000000-0008-0000-0100-00004B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35" name="Text Box 394737">
          <a:extLst>
            <a:ext uri="{FF2B5EF4-FFF2-40B4-BE49-F238E27FC236}">
              <a16:creationId xmlns:a16="http://schemas.microsoft.com/office/drawing/2014/main" id="{00000000-0008-0000-0100-00004C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36" name="Text Box 394738">
          <a:extLst>
            <a:ext uri="{FF2B5EF4-FFF2-40B4-BE49-F238E27FC236}">
              <a16:creationId xmlns:a16="http://schemas.microsoft.com/office/drawing/2014/main" id="{00000000-0008-0000-0100-00004D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37" name="Text Box 394739">
          <a:extLst>
            <a:ext uri="{FF2B5EF4-FFF2-40B4-BE49-F238E27FC236}">
              <a16:creationId xmlns:a16="http://schemas.microsoft.com/office/drawing/2014/main" id="{00000000-0008-0000-0100-00004E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38" name="Text Box 394740">
          <a:extLst>
            <a:ext uri="{FF2B5EF4-FFF2-40B4-BE49-F238E27FC236}">
              <a16:creationId xmlns:a16="http://schemas.microsoft.com/office/drawing/2014/main" id="{00000000-0008-0000-0100-00004F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39" name="Text Box 394741">
          <a:extLst>
            <a:ext uri="{FF2B5EF4-FFF2-40B4-BE49-F238E27FC236}">
              <a16:creationId xmlns:a16="http://schemas.microsoft.com/office/drawing/2014/main" id="{00000000-0008-0000-0100-000050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40" name="Text Box 394742">
          <a:extLst>
            <a:ext uri="{FF2B5EF4-FFF2-40B4-BE49-F238E27FC236}">
              <a16:creationId xmlns:a16="http://schemas.microsoft.com/office/drawing/2014/main" id="{00000000-0008-0000-0100-000051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41" name="Text Box 394743">
          <a:extLst>
            <a:ext uri="{FF2B5EF4-FFF2-40B4-BE49-F238E27FC236}">
              <a16:creationId xmlns:a16="http://schemas.microsoft.com/office/drawing/2014/main" id="{00000000-0008-0000-0100-000052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57150" cy="76200"/>
    <xdr:sp macro="" textlink="">
      <xdr:nvSpPr>
        <xdr:cNvPr id="2042" name="Text Box 394360">
          <a:extLst>
            <a:ext uri="{FF2B5EF4-FFF2-40B4-BE49-F238E27FC236}">
              <a16:creationId xmlns:a16="http://schemas.microsoft.com/office/drawing/2014/main" id="{00000000-0008-0000-0100-000053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57150" cy="76200"/>
    <xdr:sp macro="" textlink="">
      <xdr:nvSpPr>
        <xdr:cNvPr id="2043" name="Text Box 394744">
          <a:extLst>
            <a:ext uri="{FF2B5EF4-FFF2-40B4-BE49-F238E27FC236}">
              <a16:creationId xmlns:a16="http://schemas.microsoft.com/office/drawing/2014/main" id="{00000000-0008-0000-0100-000054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44" name="Text Box 394345">
          <a:extLst>
            <a:ext uri="{FF2B5EF4-FFF2-40B4-BE49-F238E27FC236}">
              <a16:creationId xmlns:a16="http://schemas.microsoft.com/office/drawing/2014/main" id="{00000000-0008-0000-0100-000055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45" name="Text Box 394346">
          <a:extLst>
            <a:ext uri="{FF2B5EF4-FFF2-40B4-BE49-F238E27FC236}">
              <a16:creationId xmlns:a16="http://schemas.microsoft.com/office/drawing/2014/main" id="{00000000-0008-0000-0100-000056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46" name="Text Box 394347">
          <a:extLst>
            <a:ext uri="{FF2B5EF4-FFF2-40B4-BE49-F238E27FC236}">
              <a16:creationId xmlns:a16="http://schemas.microsoft.com/office/drawing/2014/main" id="{00000000-0008-0000-0100-000057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47" name="Text Box 394348">
          <a:extLst>
            <a:ext uri="{FF2B5EF4-FFF2-40B4-BE49-F238E27FC236}">
              <a16:creationId xmlns:a16="http://schemas.microsoft.com/office/drawing/2014/main" id="{00000000-0008-0000-0100-000058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48" name="Text Box 394349">
          <a:extLst>
            <a:ext uri="{FF2B5EF4-FFF2-40B4-BE49-F238E27FC236}">
              <a16:creationId xmlns:a16="http://schemas.microsoft.com/office/drawing/2014/main" id="{00000000-0008-0000-0100-000059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49" name="Text Box 394350">
          <a:extLst>
            <a:ext uri="{FF2B5EF4-FFF2-40B4-BE49-F238E27FC236}">
              <a16:creationId xmlns:a16="http://schemas.microsoft.com/office/drawing/2014/main" id="{00000000-0008-0000-0100-00005A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50" name="Text Box 394351">
          <a:extLst>
            <a:ext uri="{FF2B5EF4-FFF2-40B4-BE49-F238E27FC236}">
              <a16:creationId xmlns:a16="http://schemas.microsoft.com/office/drawing/2014/main" id="{00000000-0008-0000-0100-00005B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51" name="Text Box 394352">
          <a:extLst>
            <a:ext uri="{FF2B5EF4-FFF2-40B4-BE49-F238E27FC236}">
              <a16:creationId xmlns:a16="http://schemas.microsoft.com/office/drawing/2014/main" id="{00000000-0008-0000-0100-00005C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52" name="Text Box 394353">
          <a:extLst>
            <a:ext uri="{FF2B5EF4-FFF2-40B4-BE49-F238E27FC236}">
              <a16:creationId xmlns:a16="http://schemas.microsoft.com/office/drawing/2014/main" id="{00000000-0008-0000-0100-00005D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53" name="Text Box 394354">
          <a:extLst>
            <a:ext uri="{FF2B5EF4-FFF2-40B4-BE49-F238E27FC236}">
              <a16:creationId xmlns:a16="http://schemas.microsoft.com/office/drawing/2014/main" id="{00000000-0008-0000-0100-00005E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54" name="Text Box 394355">
          <a:extLst>
            <a:ext uri="{FF2B5EF4-FFF2-40B4-BE49-F238E27FC236}">
              <a16:creationId xmlns:a16="http://schemas.microsoft.com/office/drawing/2014/main" id="{00000000-0008-0000-0100-00005F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55" name="Text Box 394356">
          <a:extLst>
            <a:ext uri="{FF2B5EF4-FFF2-40B4-BE49-F238E27FC236}">
              <a16:creationId xmlns:a16="http://schemas.microsoft.com/office/drawing/2014/main" id="{00000000-0008-0000-0100-000060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56" name="Text Box 394357">
          <a:extLst>
            <a:ext uri="{FF2B5EF4-FFF2-40B4-BE49-F238E27FC236}">
              <a16:creationId xmlns:a16="http://schemas.microsoft.com/office/drawing/2014/main" id="{00000000-0008-0000-0100-000061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57" name="Text Box 394358">
          <a:extLst>
            <a:ext uri="{FF2B5EF4-FFF2-40B4-BE49-F238E27FC236}">
              <a16:creationId xmlns:a16="http://schemas.microsoft.com/office/drawing/2014/main" id="{00000000-0008-0000-0100-000062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58" name="Text Box 394359">
          <a:extLst>
            <a:ext uri="{FF2B5EF4-FFF2-40B4-BE49-F238E27FC236}">
              <a16:creationId xmlns:a16="http://schemas.microsoft.com/office/drawing/2014/main" id="{00000000-0008-0000-0100-000063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59" name="Text Box 394729">
          <a:extLst>
            <a:ext uri="{FF2B5EF4-FFF2-40B4-BE49-F238E27FC236}">
              <a16:creationId xmlns:a16="http://schemas.microsoft.com/office/drawing/2014/main" id="{00000000-0008-0000-0100-000064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60" name="Text Box 394730">
          <a:extLst>
            <a:ext uri="{FF2B5EF4-FFF2-40B4-BE49-F238E27FC236}">
              <a16:creationId xmlns:a16="http://schemas.microsoft.com/office/drawing/2014/main" id="{00000000-0008-0000-0100-000065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61" name="Text Box 394731">
          <a:extLst>
            <a:ext uri="{FF2B5EF4-FFF2-40B4-BE49-F238E27FC236}">
              <a16:creationId xmlns:a16="http://schemas.microsoft.com/office/drawing/2014/main" id="{00000000-0008-0000-0100-000066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62" name="Text Box 394732">
          <a:extLst>
            <a:ext uri="{FF2B5EF4-FFF2-40B4-BE49-F238E27FC236}">
              <a16:creationId xmlns:a16="http://schemas.microsoft.com/office/drawing/2014/main" id="{00000000-0008-0000-0100-000067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63" name="Text Box 394733">
          <a:extLst>
            <a:ext uri="{FF2B5EF4-FFF2-40B4-BE49-F238E27FC236}">
              <a16:creationId xmlns:a16="http://schemas.microsoft.com/office/drawing/2014/main" id="{00000000-0008-0000-0100-000068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64" name="Text Box 394734">
          <a:extLst>
            <a:ext uri="{FF2B5EF4-FFF2-40B4-BE49-F238E27FC236}">
              <a16:creationId xmlns:a16="http://schemas.microsoft.com/office/drawing/2014/main" id="{00000000-0008-0000-0100-000069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65" name="Text Box 394735">
          <a:extLst>
            <a:ext uri="{FF2B5EF4-FFF2-40B4-BE49-F238E27FC236}">
              <a16:creationId xmlns:a16="http://schemas.microsoft.com/office/drawing/2014/main" id="{00000000-0008-0000-0100-00006A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66" name="Text Box 394736">
          <a:extLst>
            <a:ext uri="{FF2B5EF4-FFF2-40B4-BE49-F238E27FC236}">
              <a16:creationId xmlns:a16="http://schemas.microsoft.com/office/drawing/2014/main" id="{00000000-0008-0000-0100-00006B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67" name="Text Box 394737">
          <a:extLst>
            <a:ext uri="{FF2B5EF4-FFF2-40B4-BE49-F238E27FC236}">
              <a16:creationId xmlns:a16="http://schemas.microsoft.com/office/drawing/2014/main" id="{00000000-0008-0000-0100-00006C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68" name="Text Box 394738">
          <a:extLst>
            <a:ext uri="{FF2B5EF4-FFF2-40B4-BE49-F238E27FC236}">
              <a16:creationId xmlns:a16="http://schemas.microsoft.com/office/drawing/2014/main" id="{00000000-0008-0000-0100-00006D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69" name="Text Box 394739">
          <a:extLst>
            <a:ext uri="{FF2B5EF4-FFF2-40B4-BE49-F238E27FC236}">
              <a16:creationId xmlns:a16="http://schemas.microsoft.com/office/drawing/2014/main" id="{00000000-0008-0000-0100-00006E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70" name="Text Box 394740">
          <a:extLst>
            <a:ext uri="{FF2B5EF4-FFF2-40B4-BE49-F238E27FC236}">
              <a16:creationId xmlns:a16="http://schemas.microsoft.com/office/drawing/2014/main" id="{00000000-0008-0000-0100-00006F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71" name="Text Box 394741">
          <a:extLst>
            <a:ext uri="{FF2B5EF4-FFF2-40B4-BE49-F238E27FC236}">
              <a16:creationId xmlns:a16="http://schemas.microsoft.com/office/drawing/2014/main" id="{00000000-0008-0000-0100-000070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72" name="Text Box 394742">
          <a:extLst>
            <a:ext uri="{FF2B5EF4-FFF2-40B4-BE49-F238E27FC236}">
              <a16:creationId xmlns:a16="http://schemas.microsoft.com/office/drawing/2014/main" id="{00000000-0008-0000-0100-000071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73" name="Text Box 394743">
          <a:extLst>
            <a:ext uri="{FF2B5EF4-FFF2-40B4-BE49-F238E27FC236}">
              <a16:creationId xmlns:a16="http://schemas.microsoft.com/office/drawing/2014/main" id="{00000000-0008-0000-0100-000072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57150" cy="76200"/>
    <xdr:sp macro="" textlink="">
      <xdr:nvSpPr>
        <xdr:cNvPr id="2074" name="Text Box 394360">
          <a:extLst>
            <a:ext uri="{FF2B5EF4-FFF2-40B4-BE49-F238E27FC236}">
              <a16:creationId xmlns:a16="http://schemas.microsoft.com/office/drawing/2014/main" id="{00000000-0008-0000-0100-000073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57150" cy="76200"/>
    <xdr:sp macro="" textlink="">
      <xdr:nvSpPr>
        <xdr:cNvPr id="2075" name="Text Box 394744">
          <a:extLst>
            <a:ext uri="{FF2B5EF4-FFF2-40B4-BE49-F238E27FC236}">
              <a16:creationId xmlns:a16="http://schemas.microsoft.com/office/drawing/2014/main" id="{00000000-0008-0000-0100-000074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76" name="Text Box 394345">
          <a:extLst>
            <a:ext uri="{FF2B5EF4-FFF2-40B4-BE49-F238E27FC236}">
              <a16:creationId xmlns:a16="http://schemas.microsoft.com/office/drawing/2014/main" id="{00000000-0008-0000-0100-000075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77" name="Text Box 394346">
          <a:extLst>
            <a:ext uri="{FF2B5EF4-FFF2-40B4-BE49-F238E27FC236}">
              <a16:creationId xmlns:a16="http://schemas.microsoft.com/office/drawing/2014/main" id="{00000000-0008-0000-0100-000076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78" name="Text Box 394347">
          <a:extLst>
            <a:ext uri="{FF2B5EF4-FFF2-40B4-BE49-F238E27FC236}">
              <a16:creationId xmlns:a16="http://schemas.microsoft.com/office/drawing/2014/main" id="{00000000-0008-0000-0100-000077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79" name="Text Box 394348">
          <a:extLst>
            <a:ext uri="{FF2B5EF4-FFF2-40B4-BE49-F238E27FC236}">
              <a16:creationId xmlns:a16="http://schemas.microsoft.com/office/drawing/2014/main" id="{00000000-0008-0000-0100-000078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80" name="Text Box 394349">
          <a:extLst>
            <a:ext uri="{FF2B5EF4-FFF2-40B4-BE49-F238E27FC236}">
              <a16:creationId xmlns:a16="http://schemas.microsoft.com/office/drawing/2014/main" id="{00000000-0008-0000-0100-000079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81" name="Text Box 394350">
          <a:extLst>
            <a:ext uri="{FF2B5EF4-FFF2-40B4-BE49-F238E27FC236}">
              <a16:creationId xmlns:a16="http://schemas.microsoft.com/office/drawing/2014/main" id="{00000000-0008-0000-0100-00007A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82" name="Text Box 394351">
          <a:extLst>
            <a:ext uri="{FF2B5EF4-FFF2-40B4-BE49-F238E27FC236}">
              <a16:creationId xmlns:a16="http://schemas.microsoft.com/office/drawing/2014/main" id="{00000000-0008-0000-0100-00007B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83" name="Text Box 394352">
          <a:extLst>
            <a:ext uri="{FF2B5EF4-FFF2-40B4-BE49-F238E27FC236}">
              <a16:creationId xmlns:a16="http://schemas.microsoft.com/office/drawing/2014/main" id="{00000000-0008-0000-0100-00007C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84" name="Text Box 394353">
          <a:extLst>
            <a:ext uri="{FF2B5EF4-FFF2-40B4-BE49-F238E27FC236}">
              <a16:creationId xmlns:a16="http://schemas.microsoft.com/office/drawing/2014/main" id="{00000000-0008-0000-0100-00007D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85" name="Text Box 394354">
          <a:extLst>
            <a:ext uri="{FF2B5EF4-FFF2-40B4-BE49-F238E27FC236}">
              <a16:creationId xmlns:a16="http://schemas.microsoft.com/office/drawing/2014/main" id="{00000000-0008-0000-0100-00007E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86" name="Text Box 394355">
          <a:extLst>
            <a:ext uri="{FF2B5EF4-FFF2-40B4-BE49-F238E27FC236}">
              <a16:creationId xmlns:a16="http://schemas.microsoft.com/office/drawing/2014/main" id="{00000000-0008-0000-0100-00007F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87" name="Text Box 394356">
          <a:extLst>
            <a:ext uri="{FF2B5EF4-FFF2-40B4-BE49-F238E27FC236}">
              <a16:creationId xmlns:a16="http://schemas.microsoft.com/office/drawing/2014/main" id="{00000000-0008-0000-0100-000080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88" name="Text Box 394357">
          <a:extLst>
            <a:ext uri="{FF2B5EF4-FFF2-40B4-BE49-F238E27FC236}">
              <a16:creationId xmlns:a16="http://schemas.microsoft.com/office/drawing/2014/main" id="{00000000-0008-0000-0100-000081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89" name="Text Box 394358">
          <a:extLst>
            <a:ext uri="{FF2B5EF4-FFF2-40B4-BE49-F238E27FC236}">
              <a16:creationId xmlns:a16="http://schemas.microsoft.com/office/drawing/2014/main" id="{00000000-0008-0000-0100-000082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90" name="Text Box 394359">
          <a:extLst>
            <a:ext uri="{FF2B5EF4-FFF2-40B4-BE49-F238E27FC236}">
              <a16:creationId xmlns:a16="http://schemas.microsoft.com/office/drawing/2014/main" id="{00000000-0008-0000-0100-000083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91" name="Text Box 394729">
          <a:extLst>
            <a:ext uri="{FF2B5EF4-FFF2-40B4-BE49-F238E27FC236}">
              <a16:creationId xmlns:a16="http://schemas.microsoft.com/office/drawing/2014/main" id="{00000000-0008-0000-0100-000084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92" name="Text Box 394730">
          <a:extLst>
            <a:ext uri="{FF2B5EF4-FFF2-40B4-BE49-F238E27FC236}">
              <a16:creationId xmlns:a16="http://schemas.microsoft.com/office/drawing/2014/main" id="{00000000-0008-0000-0100-000085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93" name="Text Box 394731">
          <a:extLst>
            <a:ext uri="{FF2B5EF4-FFF2-40B4-BE49-F238E27FC236}">
              <a16:creationId xmlns:a16="http://schemas.microsoft.com/office/drawing/2014/main" id="{00000000-0008-0000-0100-000086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94" name="Text Box 394732">
          <a:extLst>
            <a:ext uri="{FF2B5EF4-FFF2-40B4-BE49-F238E27FC236}">
              <a16:creationId xmlns:a16="http://schemas.microsoft.com/office/drawing/2014/main" id="{00000000-0008-0000-0100-000087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95" name="Text Box 394733">
          <a:extLst>
            <a:ext uri="{FF2B5EF4-FFF2-40B4-BE49-F238E27FC236}">
              <a16:creationId xmlns:a16="http://schemas.microsoft.com/office/drawing/2014/main" id="{00000000-0008-0000-0100-000088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96" name="Text Box 394734">
          <a:extLst>
            <a:ext uri="{FF2B5EF4-FFF2-40B4-BE49-F238E27FC236}">
              <a16:creationId xmlns:a16="http://schemas.microsoft.com/office/drawing/2014/main" id="{00000000-0008-0000-0100-000089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97" name="Text Box 394735">
          <a:extLst>
            <a:ext uri="{FF2B5EF4-FFF2-40B4-BE49-F238E27FC236}">
              <a16:creationId xmlns:a16="http://schemas.microsoft.com/office/drawing/2014/main" id="{00000000-0008-0000-0100-00008A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98" name="Text Box 394736">
          <a:extLst>
            <a:ext uri="{FF2B5EF4-FFF2-40B4-BE49-F238E27FC236}">
              <a16:creationId xmlns:a16="http://schemas.microsoft.com/office/drawing/2014/main" id="{00000000-0008-0000-0100-00008B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099" name="Text Box 394737">
          <a:extLst>
            <a:ext uri="{FF2B5EF4-FFF2-40B4-BE49-F238E27FC236}">
              <a16:creationId xmlns:a16="http://schemas.microsoft.com/office/drawing/2014/main" id="{00000000-0008-0000-0100-00008C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100" name="Text Box 394738">
          <a:extLst>
            <a:ext uri="{FF2B5EF4-FFF2-40B4-BE49-F238E27FC236}">
              <a16:creationId xmlns:a16="http://schemas.microsoft.com/office/drawing/2014/main" id="{00000000-0008-0000-0100-00008D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101" name="Text Box 394739">
          <a:extLst>
            <a:ext uri="{FF2B5EF4-FFF2-40B4-BE49-F238E27FC236}">
              <a16:creationId xmlns:a16="http://schemas.microsoft.com/office/drawing/2014/main" id="{00000000-0008-0000-0100-00008E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102" name="Text Box 394740">
          <a:extLst>
            <a:ext uri="{FF2B5EF4-FFF2-40B4-BE49-F238E27FC236}">
              <a16:creationId xmlns:a16="http://schemas.microsoft.com/office/drawing/2014/main" id="{00000000-0008-0000-0100-00008F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103" name="Text Box 394741">
          <a:extLst>
            <a:ext uri="{FF2B5EF4-FFF2-40B4-BE49-F238E27FC236}">
              <a16:creationId xmlns:a16="http://schemas.microsoft.com/office/drawing/2014/main" id="{00000000-0008-0000-0100-000090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0" cy="38100"/>
    <xdr:sp macro="" textlink="">
      <xdr:nvSpPr>
        <xdr:cNvPr id="2104" name="Text Box 394742">
          <a:extLst>
            <a:ext uri="{FF2B5EF4-FFF2-40B4-BE49-F238E27FC236}">
              <a16:creationId xmlns:a16="http://schemas.microsoft.com/office/drawing/2014/main" id="{00000000-0008-0000-0100-000091160000}"/>
            </a:ext>
          </a:extLst>
        </xdr:cNvPr>
        <xdr:cNvSpPr txBox="1">
          <a:spLocks noChangeArrowheads="1"/>
        </xdr:cNvSpPr>
      </xdr:nvSpPr>
      <xdr:spPr bwMode="auto">
        <a:xfrm>
          <a:off x="0" y="45624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</xdr:row>
      <xdr:rowOff>0</xdr:rowOff>
    </xdr:from>
    <xdr:ext cx="57150" cy="76553"/>
    <xdr:sp macro="" textlink="">
      <xdr:nvSpPr>
        <xdr:cNvPr id="2105" name="Text Box 394360">
          <a:extLst>
            <a:ext uri="{FF2B5EF4-FFF2-40B4-BE49-F238E27FC236}">
              <a16:creationId xmlns:a16="http://schemas.microsoft.com/office/drawing/2014/main" id="{00000000-0008-0000-0100-0000F8020000}"/>
            </a:ext>
          </a:extLst>
        </xdr:cNvPr>
        <xdr:cNvSpPr txBox="1">
          <a:spLocks noChangeArrowheads="1"/>
        </xdr:cNvSpPr>
      </xdr:nvSpPr>
      <xdr:spPr bwMode="auto">
        <a:xfrm>
          <a:off x="0" y="47910750"/>
          <a:ext cx="57150" cy="765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</xdr:row>
      <xdr:rowOff>0</xdr:rowOff>
    </xdr:from>
    <xdr:ext cx="57150" cy="76553"/>
    <xdr:sp macro="" textlink="">
      <xdr:nvSpPr>
        <xdr:cNvPr id="2106" name="Text Box 394744"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SpPr txBox="1">
          <a:spLocks noChangeArrowheads="1"/>
        </xdr:cNvSpPr>
      </xdr:nvSpPr>
      <xdr:spPr bwMode="auto">
        <a:xfrm>
          <a:off x="0" y="47910750"/>
          <a:ext cx="57150" cy="765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</xdr:row>
      <xdr:rowOff>0</xdr:rowOff>
    </xdr:from>
    <xdr:ext cx="57150" cy="76553"/>
    <xdr:sp macro="" textlink="">
      <xdr:nvSpPr>
        <xdr:cNvPr id="2107" name="Text Box 394360">
          <a:extLst>
            <a:ext uri="{FF2B5EF4-FFF2-40B4-BE49-F238E27FC236}">
              <a16:creationId xmlns:a16="http://schemas.microsoft.com/office/drawing/2014/main" id="{00000000-0008-0000-0100-0000FA020000}"/>
            </a:ext>
          </a:extLst>
        </xdr:cNvPr>
        <xdr:cNvSpPr txBox="1">
          <a:spLocks noChangeArrowheads="1"/>
        </xdr:cNvSpPr>
      </xdr:nvSpPr>
      <xdr:spPr bwMode="auto">
        <a:xfrm>
          <a:off x="0" y="47910750"/>
          <a:ext cx="57150" cy="765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</xdr:row>
      <xdr:rowOff>0</xdr:rowOff>
    </xdr:from>
    <xdr:ext cx="57150" cy="76553"/>
    <xdr:sp macro="" textlink="">
      <xdr:nvSpPr>
        <xdr:cNvPr id="2108" name="Text Box 394744">
          <a:extLst>
            <a:ext uri="{FF2B5EF4-FFF2-40B4-BE49-F238E27FC236}">
              <a16:creationId xmlns:a16="http://schemas.microsoft.com/office/drawing/2014/main" id="{00000000-0008-0000-0100-0000FB020000}"/>
            </a:ext>
          </a:extLst>
        </xdr:cNvPr>
        <xdr:cNvSpPr txBox="1">
          <a:spLocks noChangeArrowheads="1"/>
        </xdr:cNvSpPr>
      </xdr:nvSpPr>
      <xdr:spPr bwMode="auto">
        <a:xfrm>
          <a:off x="0" y="47910750"/>
          <a:ext cx="57150" cy="765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</xdr:row>
      <xdr:rowOff>0</xdr:rowOff>
    </xdr:from>
    <xdr:ext cx="57150" cy="76553"/>
    <xdr:sp macro="" textlink="">
      <xdr:nvSpPr>
        <xdr:cNvPr id="2109" name="Text Box 394360">
          <a:extLst>
            <a:ext uri="{FF2B5EF4-FFF2-40B4-BE49-F238E27FC236}">
              <a16:creationId xmlns:a16="http://schemas.microsoft.com/office/drawing/2014/main" id="{00000000-0008-0000-0100-0000FC020000}"/>
            </a:ext>
          </a:extLst>
        </xdr:cNvPr>
        <xdr:cNvSpPr txBox="1">
          <a:spLocks noChangeArrowheads="1"/>
        </xdr:cNvSpPr>
      </xdr:nvSpPr>
      <xdr:spPr bwMode="auto">
        <a:xfrm>
          <a:off x="0" y="47910750"/>
          <a:ext cx="57150" cy="765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</xdr:row>
      <xdr:rowOff>0</xdr:rowOff>
    </xdr:from>
    <xdr:ext cx="57150" cy="76553"/>
    <xdr:sp macro="" textlink="">
      <xdr:nvSpPr>
        <xdr:cNvPr id="2110" name="Text Box 394744">
          <a:extLst>
            <a:ext uri="{FF2B5EF4-FFF2-40B4-BE49-F238E27FC236}">
              <a16:creationId xmlns:a16="http://schemas.microsoft.com/office/drawing/2014/main" id="{00000000-0008-0000-0100-0000FD020000}"/>
            </a:ext>
          </a:extLst>
        </xdr:cNvPr>
        <xdr:cNvSpPr txBox="1">
          <a:spLocks noChangeArrowheads="1"/>
        </xdr:cNvSpPr>
      </xdr:nvSpPr>
      <xdr:spPr bwMode="auto">
        <a:xfrm>
          <a:off x="0" y="47910750"/>
          <a:ext cx="57150" cy="765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</xdr:row>
      <xdr:rowOff>0</xdr:rowOff>
    </xdr:from>
    <xdr:ext cx="57150" cy="81461"/>
    <xdr:sp macro="" textlink="">
      <xdr:nvSpPr>
        <xdr:cNvPr id="2111" name="Text Box 394360">
          <a:extLst>
            <a:ext uri="{FF2B5EF4-FFF2-40B4-BE49-F238E27FC236}">
              <a16:creationId xmlns:a16="http://schemas.microsoft.com/office/drawing/2014/main" id="{00000000-0008-0000-0100-0000FE020000}"/>
            </a:ext>
          </a:extLst>
        </xdr:cNvPr>
        <xdr:cNvSpPr txBox="1">
          <a:spLocks noChangeArrowheads="1"/>
        </xdr:cNvSpPr>
      </xdr:nvSpPr>
      <xdr:spPr bwMode="auto">
        <a:xfrm>
          <a:off x="0" y="4791075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</xdr:row>
      <xdr:rowOff>0</xdr:rowOff>
    </xdr:from>
    <xdr:ext cx="57150" cy="81461"/>
    <xdr:sp macro="" textlink="">
      <xdr:nvSpPr>
        <xdr:cNvPr id="2112" name="Text Box 394744">
          <a:extLst>
            <a:ext uri="{FF2B5EF4-FFF2-40B4-BE49-F238E27FC236}">
              <a16:creationId xmlns:a16="http://schemas.microsoft.com/office/drawing/2014/main" id="{00000000-0008-0000-0100-0000FF020000}"/>
            </a:ext>
          </a:extLst>
        </xdr:cNvPr>
        <xdr:cNvSpPr txBox="1">
          <a:spLocks noChangeArrowheads="1"/>
        </xdr:cNvSpPr>
      </xdr:nvSpPr>
      <xdr:spPr bwMode="auto">
        <a:xfrm>
          <a:off x="0" y="4791075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</xdr:row>
      <xdr:rowOff>0</xdr:rowOff>
    </xdr:from>
    <xdr:ext cx="57150" cy="81461"/>
    <xdr:sp macro="" textlink="">
      <xdr:nvSpPr>
        <xdr:cNvPr id="2113" name="Text Box 394360">
          <a:extLst>
            <a:ext uri="{FF2B5EF4-FFF2-40B4-BE49-F238E27FC236}">
              <a16:creationId xmlns:a16="http://schemas.microsoft.com/office/drawing/2014/main" id="{00000000-0008-0000-0100-000000030000}"/>
            </a:ext>
          </a:extLst>
        </xdr:cNvPr>
        <xdr:cNvSpPr txBox="1">
          <a:spLocks noChangeArrowheads="1"/>
        </xdr:cNvSpPr>
      </xdr:nvSpPr>
      <xdr:spPr bwMode="auto">
        <a:xfrm>
          <a:off x="0" y="4791075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</xdr:row>
      <xdr:rowOff>0</xdr:rowOff>
    </xdr:from>
    <xdr:ext cx="57150" cy="81461"/>
    <xdr:sp macro="" textlink="">
      <xdr:nvSpPr>
        <xdr:cNvPr id="2114" name="Text Box 394744">
          <a:extLst>
            <a:ext uri="{FF2B5EF4-FFF2-40B4-BE49-F238E27FC236}">
              <a16:creationId xmlns:a16="http://schemas.microsoft.com/office/drawing/2014/main" id="{00000000-0008-0000-0100-000001030000}"/>
            </a:ext>
          </a:extLst>
        </xdr:cNvPr>
        <xdr:cNvSpPr txBox="1">
          <a:spLocks noChangeArrowheads="1"/>
        </xdr:cNvSpPr>
      </xdr:nvSpPr>
      <xdr:spPr bwMode="auto">
        <a:xfrm>
          <a:off x="0" y="4791075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</xdr:row>
      <xdr:rowOff>0</xdr:rowOff>
    </xdr:from>
    <xdr:ext cx="57150" cy="81461"/>
    <xdr:sp macro="" textlink="">
      <xdr:nvSpPr>
        <xdr:cNvPr id="2115" name="Text Box 394360">
          <a:extLst>
            <a:ext uri="{FF2B5EF4-FFF2-40B4-BE49-F238E27FC236}">
              <a16:creationId xmlns:a16="http://schemas.microsoft.com/office/drawing/2014/main" id="{00000000-0008-0000-0100-000002030000}"/>
            </a:ext>
          </a:extLst>
        </xdr:cNvPr>
        <xdr:cNvSpPr txBox="1">
          <a:spLocks noChangeArrowheads="1"/>
        </xdr:cNvSpPr>
      </xdr:nvSpPr>
      <xdr:spPr bwMode="auto">
        <a:xfrm>
          <a:off x="0" y="4791075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</xdr:row>
      <xdr:rowOff>0</xdr:rowOff>
    </xdr:from>
    <xdr:ext cx="57150" cy="81461"/>
    <xdr:sp macro="" textlink="">
      <xdr:nvSpPr>
        <xdr:cNvPr id="2116" name="Text Box 394744">
          <a:extLst>
            <a:ext uri="{FF2B5EF4-FFF2-40B4-BE49-F238E27FC236}">
              <a16:creationId xmlns:a16="http://schemas.microsoft.com/office/drawing/2014/main" id="{00000000-0008-0000-0100-000003030000}"/>
            </a:ext>
          </a:extLst>
        </xdr:cNvPr>
        <xdr:cNvSpPr txBox="1">
          <a:spLocks noChangeArrowheads="1"/>
        </xdr:cNvSpPr>
      </xdr:nvSpPr>
      <xdr:spPr bwMode="auto">
        <a:xfrm>
          <a:off x="0" y="4791075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0</xdr:colOff>
      <xdr:row>39</xdr:row>
      <xdr:rowOff>0</xdr:rowOff>
    </xdr:from>
    <xdr:to>
      <xdr:col>0</xdr:col>
      <xdr:colOff>57150</xdr:colOff>
      <xdr:row>39</xdr:row>
      <xdr:rowOff>78687</xdr:rowOff>
    </xdr:to>
    <xdr:sp macro="" textlink="">
      <xdr:nvSpPr>
        <xdr:cNvPr id="2117" name="Text Box 394744">
          <a:extLst>
            <a:ext uri="{FF2B5EF4-FFF2-40B4-BE49-F238E27FC236}">
              <a16:creationId xmlns:a16="http://schemas.microsoft.com/office/drawing/2014/main" id="{00000000-0008-0000-0100-00006E2F0000}"/>
            </a:ext>
          </a:extLst>
        </xdr:cNvPr>
        <xdr:cNvSpPr txBox="1">
          <a:spLocks noChangeArrowheads="1"/>
        </xdr:cNvSpPr>
      </xdr:nvSpPr>
      <xdr:spPr bwMode="auto">
        <a:xfrm>
          <a:off x="0" y="51473100"/>
          <a:ext cx="57150" cy="78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CO"/>
        </a:p>
      </xdr:txBody>
    </xdr:sp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57150</xdr:colOff>
      <xdr:row>39</xdr:row>
      <xdr:rowOff>78687</xdr:rowOff>
    </xdr:to>
    <xdr:sp macro="" textlink="">
      <xdr:nvSpPr>
        <xdr:cNvPr id="2118" name="Text Box 394360">
          <a:extLst>
            <a:ext uri="{FF2B5EF4-FFF2-40B4-BE49-F238E27FC236}">
              <a16:creationId xmlns:a16="http://schemas.microsoft.com/office/drawing/2014/main" id="{00000000-0008-0000-0100-00006F2F0000}"/>
            </a:ext>
          </a:extLst>
        </xdr:cNvPr>
        <xdr:cNvSpPr txBox="1">
          <a:spLocks noChangeArrowheads="1"/>
        </xdr:cNvSpPr>
      </xdr:nvSpPr>
      <xdr:spPr bwMode="auto">
        <a:xfrm>
          <a:off x="0" y="51473100"/>
          <a:ext cx="57150" cy="78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CO"/>
        </a:p>
      </xdr:txBody>
    </xdr:sp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57150</xdr:colOff>
      <xdr:row>39</xdr:row>
      <xdr:rowOff>78687</xdr:rowOff>
    </xdr:to>
    <xdr:sp macro="" textlink="">
      <xdr:nvSpPr>
        <xdr:cNvPr id="2119" name="Text Box 394744">
          <a:extLst>
            <a:ext uri="{FF2B5EF4-FFF2-40B4-BE49-F238E27FC236}">
              <a16:creationId xmlns:a16="http://schemas.microsoft.com/office/drawing/2014/main" id="{00000000-0008-0000-0100-0000702F0000}"/>
            </a:ext>
          </a:extLst>
        </xdr:cNvPr>
        <xdr:cNvSpPr txBox="1">
          <a:spLocks noChangeArrowheads="1"/>
        </xdr:cNvSpPr>
      </xdr:nvSpPr>
      <xdr:spPr bwMode="auto">
        <a:xfrm>
          <a:off x="0" y="51473100"/>
          <a:ext cx="57150" cy="78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CO"/>
        </a:p>
      </xdr:txBody>
    </xdr:sp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57150</xdr:colOff>
      <xdr:row>39</xdr:row>
      <xdr:rowOff>78687</xdr:rowOff>
    </xdr:to>
    <xdr:sp macro="" textlink="">
      <xdr:nvSpPr>
        <xdr:cNvPr id="2120" name="Text Box 394360">
          <a:extLst>
            <a:ext uri="{FF2B5EF4-FFF2-40B4-BE49-F238E27FC236}">
              <a16:creationId xmlns:a16="http://schemas.microsoft.com/office/drawing/2014/main" id="{00000000-0008-0000-0100-0000712F0000}"/>
            </a:ext>
          </a:extLst>
        </xdr:cNvPr>
        <xdr:cNvSpPr txBox="1">
          <a:spLocks noChangeArrowheads="1"/>
        </xdr:cNvSpPr>
      </xdr:nvSpPr>
      <xdr:spPr bwMode="auto">
        <a:xfrm>
          <a:off x="0" y="51473100"/>
          <a:ext cx="57150" cy="78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CO"/>
        </a:p>
      </xdr:txBody>
    </xdr:sp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57150</xdr:colOff>
      <xdr:row>39</xdr:row>
      <xdr:rowOff>78687</xdr:rowOff>
    </xdr:to>
    <xdr:sp macro="" textlink="">
      <xdr:nvSpPr>
        <xdr:cNvPr id="2121" name="Text Box 394744">
          <a:extLst>
            <a:ext uri="{FF2B5EF4-FFF2-40B4-BE49-F238E27FC236}">
              <a16:creationId xmlns:a16="http://schemas.microsoft.com/office/drawing/2014/main" id="{00000000-0008-0000-0100-0000722F0000}"/>
            </a:ext>
          </a:extLst>
        </xdr:cNvPr>
        <xdr:cNvSpPr txBox="1">
          <a:spLocks noChangeArrowheads="1"/>
        </xdr:cNvSpPr>
      </xdr:nvSpPr>
      <xdr:spPr bwMode="auto">
        <a:xfrm>
          <a:off x="0" y="51473100"/>
          <a:ext cx="57150" cy="78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CO"/>
        </a:p>
      </xdr:txBody>
    </xdr:sp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57150</xdr:colOff>
      <xdr:row>39</xdr:row>
      <xdr:rowOff>81461</xdr:rowOff>
    </xdr:to>
    <xdr:sp macro="" textlink="">
      <xdr:nvSpPr>
        <xdr:cNvPr id="2122" name="Text Box 394360">
          <a:extLst>
            <a:ext uri="{FF2B5EF4-FFF2-40B4-BE49-F238E27FC236}">
              <a16:creationId xmlns:a16="http://schemas.microsoft.com/office/drawing/2014/main" id="{00000000-0008-0000-0100-0000732F0000}"/>
            </a:ext>
          </a:extLst>
        </xdr:cNvPr>
        <xdr:cNvSpPr txBox="1">
          <a:spLocks noChangeArrowheads="1"/>
        </xdr:cNvSpPr>
      </xdr:nvSpPr>
      <xdr:spPr bwMode="auto">
        <a:xfrm>
          <a:off x="0" y="5147310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CO"/>
        </a:p>
      </xdr:txBody>
    </xdr:sp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57150</xdr:colOff>
      <xdr:row>39</xdr:row>
      <xdr:rowOff>81461</xdr:rowOff>
    </xdr:to>
    <xdr:sp macro="" textlink="">
      <xdr:nvSpPr>
        <xdr:cNvPr id="2123" name="Text Box 394744">
          <a:extLst>
            <a:ext uri="{FF2B5EF4-FFF2-40B4-BE49-F238E27FC236}">
              <a16:creationId xmlns:a16="http://schemas.microsoft.com/office/drawing/2014/main" id="{00000000-0008-0000-0100-0000742F0000}"/>
            </a:ext>
          </a:extLst>
        </xdr:cNvPr>
        <xdr:cNvSpPr txBox="1">
          <a:spLocks noChangeArrowheads="1"/>
        </xdr:cNvSpPr>
      </xdr:nvSpPr>
      <xdr:spPr bwMode="auto">
        <a:xfrm>
          <a:off x="0" y="5147310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CO"/>
        </a:p>
      </xdr:txBody>
    </xdr:sp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57150</xdr:colOff>
      <xdr:row>39</xdr:row>
      <xdr:rowOff>81461</xdr:rowOff>
    </xdr:to>
    <xdr:sp macro="" textlink="">
      <xdr:nvSpPr>
        <xdr:cNvPr id="2124" name="Text Box 394360">
          <a:extLst>
            <a:ext uri="{FF2B5EF4-FFF2-40B4-BE49-F238E27FC236}">
              <a16:creationId xmlns:a16="http://schemas.microsoft.com/office/drawing/2014/main" id="{00000000-0008-0000-0100-0000752F0000}"/>
            </a:ext>
          </a:extLst>
        </xdr:cNvPr>
        <xdr:cNvSpPr txBox="1">
          <a:spLocks noChangeArrowheads="1"/>
        </xdr:cNvSpPr>
      </xdr:nvSpPr>
      <xdr:spPr bwMode="auto">
        <a:xfrm>
          <a:off x="0" y="5147310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CO"/>
        </a:p>
      </xdr:txBody>
    </xdr:sp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57150</xdr:colOff>
      <xdr:row>39</xdr:row>
      <xdr:rowOff>81461</xdr:rowOff>
    </xdr:to>
    <xdr:sp macro="" textlink="">
      <xdr:nvSpPr>
        <xdr:cNvPr id="2125" name="Text Box 394744">
          <a:extLst>
            <a:ext uri="{FF2B5EF4-FFF2-40B4-BE49-F238E27FC236}">
              <a16:creationId xmlns:a16="http://schemas.microsoft.com/office/drawing/2014/main" id="{00000000-0008-0000-0100-0000762F0000}"/>
            </a:ext>
          </a:extLst>
        </xdr:cNvPr>
        <xdr:cNvSpPr txBox="1">
          <a:spLocks noChangeArrowheads="1"/>
        </xdr:cNvSpPr>
      </xdr:nvSpPr>
      <xdr:spPr bwMode="auto">
        <a:xfrm>
          <a:off x="0" y="5147310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CO"/>
        </a:p>
      </xdr:txBody>
    </xdr:sp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57150</xdr:colOff>
      <xdr:row>39</xdr:row>
      <xdr:rowOff>81461</xdr:rowOff>
    </xdr:to>
    <xdr:sp macro="" textlink="">
      <xdr:nvSpPr>
        <xdr:cNvPr id="2126" name="Text Box 394360">
          <a:extLst>
            <a:ext uri="{FF2B5EF4-FFF2-40B4-BE49-F238E27FC236}">
              <a16:creationId xmlns:a16="http://schemas.microsoft.com/office/drawing/2014/main" id="{00000000-0008-0000-0100-0000772F0000}"/>
            </a:ext>
          </a:extLst>
        </xdr:cNvPr>
        <xdr:cNvSpPr txBox="1">
          <a:spLocks noChangeArrowheads="1"/>
        </xdr:cNvSpPr>
      </xdr:nvSpPr>
      <xdr:spPr bwMode="auto">
        <a:xfrm>
          <a:off x="0" y="5147310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CO"/>
        </a:p>
      </xdr:txBody>
    </xdr:sp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57150</xdr:colOff>
      <xdr:row>39</xdr:row>
      <xdr:rowOff>81461</xdr:rowOff>
    </xdr:to>
    <xdr:sp macro="" textlink="">
      <xdr:nvSpPr>
        <xdr:cNvPr id="2127" name="Text Box 394744">
          <a:extLst>
            <a:ext uri="{FF2B5EF4-FFF2-40B4-BE49-F238E27FC236}">
              <a16:creationId xmlns:a16="http://schemas.microsoft.com/office/drawing/2014/main" id="{00000000-0008-0000-0100-0000782F0000}"/>
            </a:ext>
          </a:extLst>
        </xdr:cNvPr>
        <xdr:cNvSpPr txBox="1">
          <a:spLocks noChangeArrowheads="1"/>
        </xdr:cNvSpPr>
      </xdr:nvSpPr>
      <xdr:spPr bwMode="auto">
        <a:xfrm>
          <a:off x="0" y="5147310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CO"/>
        </a:p>
      </xdr:txBody>
    </xdr:sp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57150</xdr:colOff>
      <xdr:row>39</xdr:row>
      <xdr:rowOff>82326</xdr:rowOff>
    </xdr:to>
    <xdr:sp macro="" textlink="">
      <xdr:nvSpPr>
        <xdr:cNvPr id="2128" name="Text Box 394360">
          <a:extLst>
            <a:ext uri="{FF2B5EF4-FFF2-40B4-BE49-F238E27FC236}">
              <a16:creationId xmlns:a16="http://schemas.microsoft.com/office/drawing/2014/main" id="{00000000-0008-0000-0100-0000792F0000}"/>
            </a:ext>
          </a:extLst>
        </xdr:cNvPr>
        <xdr:cNvSpPr txBox="1">
          <a:spLocks noChangeArrowheads="1"/>
        </xdr:cNvSpPr>
      </xdr:nvSpPr>
      <xdr:spPr bwMode="auto">
        <a:xfrm>
          <a:off x="0" y="51473100"/>
          <a:ext cx="57150" cy="823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CO"/>
        </a:p>
      </xdr:txBody>
    </xdr:sp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57150</xdr:colOff>
      <xdr:row>39</xdr:row>
      <xdr:rowOff>82326</xdr:rowOff>
    </xdr:to>
    <xdr:sp macro="" textlink="">
      <xdr:nvSpPr>
        <xdr:cNvPr id="2129" name="Text Box 394744">
          <a:extLst>
            <a:ext uri="{FF2B5EF4-FFF2-40B4-BE49-F238E27FC236}">
              <a16:creationId xmlns:a16="http://schemas.microsoft.com/office/drawing/2014/main" id="{00000000-0008-0000-0100-00007A2F0000}"/>
            </a:ext>
          </a:extLst>
        </xdr:cNvPr>
        <xdr:cNvSpPr txBox="1">
          <a:spLocks noChangeArrowheads="1"/>
        </xdr:cNvSpPr>
      </xdr:nvSpPr>
      <xdr:spPr bwMode="auto">
        <a:xfrm>
          <a:off x="0" y="51473100"/>
          <a:ext cx="57150" cy="823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CO"/>
        </a:p>
      </xdr:txBody>
    </xdr:sp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57150</xdr:colOff>
      <xdr:row>39</xdr:row>
      <xdr:rowOff>82326</xdr:rowOff>
    </xdr:to>
    <xdr:sp macro="" textlink="">
      <xdr:nvSpPr>
        <xdr:cNvPr id="2130" name="Text Box 394360">
          <a:extLst>
            <a:ext uri="{FF2B5EF4-FFF2-40B4-BE49-F238E27FC236}">
              <a16:creationId xmlns:a16="http://schemas.microsoft.com/office/drawing/2014/main" id="{00000000-0008-0000-0100-00007B2F0000}"/>
            </a:ext>
          </a:extLst>
        </xdr:cNvPr>
        <xdr:cNvSpPr txBox="1">
          <a:spLocks noChangeArrowheads="1"/>
        </xdr:cNvSpPr>
      </xdr:nvSpPr>
      <xdr:spPr bwMode="auto">
        <a:xfrm>
          <a:off x="0" y="51473100"/>
          <a:ext cx="57150" cy="823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CO"/>
        </a:p>
      </xdr:txBody>
    </xdr:sp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57150</xdr:colOff>
      <xdr:row>39</xdr:row>
      <xdr:rowOff>82326</xdr:rowOff>
    </xdr:to>
    <xdr:sp macro="" textlink="">
      <xdr:nvSpPr>
        <xdr:cNvPr id="2131" name="Text Box 394744">
          <a:extLst>
            <a:ext uri="{FF2B5EF4-FFF2-40B4-BE49-F238E27FC236}">
              <a16:creationId xmlns:a16="http://schemas.microsoft.com/office/drawing/2014/main" id="{00000000-0008-0000-0100-00007C2F0000}"/>
            </a:ext>
          </a:extLst>
        </xdr:cNvPr>
        <xdr:cNvSpPr txBox="1">
          <a:spLocks noChangeArrowheads="1"/>
        </xdr:cNvSpPr>
      </xdr:nvSpPr>
      <xdr:spPr bwMode="auto">
        <a:xfrm>
          <a:off x="0" y="51473100"/>
          <a:ext cx="57150" cy="823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CO"/>
        </a:p>
      </xdr:txBody>
    </xdr:sp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57150</xdr:colOff>
      <xdr:row>39</xdr:row>
      <xdr:rowOff>82326</xdr:rowOff>
    </xdr:to>
    <xdr:sp macro="" textlink="">
      <xdr:nvSpPr>
        <xdr:cNvPr id="2132" name="Text Box 394360">
          <a:extLst>
            <a:ext uri="{FF2B5EF4-FFF2-40B4-BE49-F238E27FC236}">
              <a16:creationId xmlns:a16="http://schemas.microsoft.com/office/drawing/2014/main" id="{00000000-0008-0000-0100-00007D2F0000}"/>
            </a:ext>
          </a:extLst>
        </xdr:cNvPr>
        <xdr:cNvSpPr txBox="1">
          <a:spLocks noChangeArrowheads="1"/>
        </xdr:cNvSpPr>
      </xdr:nvSpPr>
      <xdr:spPr bwMode="auto">
        <a:xfrm>
          <a:off x="0" y="51473100"/>
          <a:ext cx="57150" cy="823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CO"/>
        </a:p>
      </xdr:txBody>
    </xdr:sp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57150</xdr:colOff>
      <xdr:row>39</xdr:row>
      <xdr:rowOff>82326</xdr:rowOff>
    </xdr:to>
    <xdr:sp macro="" textlink="">
      <xdr:nvSpPr>
        <xdr:cNvPr id="2133" name="Text Box 394744">
          <a:extLst>
            <a:ext uri="{FF2B5EF4-FFF2-40B4-BE49-F238E27FC236}">
              <a16:creationId xmlns:a16="http://schemas.microsoft.com/office/drawing/2014/main" id="{00000000-0008-0000-0100-00007E2F0000}"/>
            </a:ext>
          </a:extLst>
        </xdr:cNvPr>
        <xdr:cNvSpPr txBox="1">
          <a:spLocks noChangeArrowheads="1"/>
        </xdr:cNvSpPr>
      </xdr:nvSpPr>
      <xdr:spPr bwMode="auto">
        <a:xfrm>
          <a:off x="0" y="51473100"/>
          <a:ext cx="57150" cy="823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CO"/>
        </a:p>
      </xdr:txBody>
    </xdr:sp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57150</xdr:colOff>
      <xdr:row>39</xdr:row>
      <xdr:rowOff>81461</xdr:rowOff>
    </xdr:to>
    <xdr:sp macro="" textlink="">
      <xdr:nvSpPr>
        <xdr:cNvPr id="2134" name="Text Box 394360">
          <a:extLst>
            <a:ext uri="{FF2B5EF4-FFF2-40B4-BE49-F238E27FC236}">
              <a16:creationId xmlns:a16="http://schemas.microsoft.com/office/drawing/2014/main" id="{00000000-0008-0000-0100-00007F2F0000}"/>
            </a:ext>
          </a:extLst>
        </xdr:cNvPr>
        <xdr:cNvSpPr txBox="1">
          <a:spLocks noChangeArrowheads="1"/>
        </xdr:cNvSpPr>
      </xdr:nvSpPr>
      <xdr:spPr bwMode="auto">
        <a:xfrm>
          <a:off x="0" y="5147310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CO"/>
        </a:p>
      </xdr:txBody>
    </xdr:sp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57150</xdr:colOff>
      <xdr:row>39</xdr:row>
      <xdr:rowOff>81461</xdr:rowOff>
    </xdr:to>
    <xdr:sp macro="" textlink="">
      <xdr:nvSpPr>
        <xdr:cNvPr id="2135" name="Text Box 394744">
          <a:extLst>
            <a:ext uri="{FF2B5EF4-FFF2-40B4-BE49-F238E27FC236}">
              <a16:creationId xmlns:a16="http://schemas.microsoft.com/office/drawing/2014/main" id="{00000000-0008-0000-0100-0000802F0000}"/>
            </a:ext>
          </a:extLst>
        </xdr:cNvPr>
        <xdr:cNvSpPr txBox="1">
          <a:spLocks noChangeArrowheads="1"/>
        </xdr:cNvSpPr>
      </xdr:nvSpPr>
      <xdr:spPr bwMode="auto">
        <a:xfrm>
          <a:off x="0" y="5147310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CO"/>
        </a:p>
      </xdr:txBody>
    </xdr:sp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57150</xdr:colOff>
      <xdr:row>39</xdr:row>
      <xdr:rowOff>81461</xdr:rowOff>
    </xdr:to>
    <xdr:sp macro="" textlink="">
      <xdr:nvSpPr>
        <xdr:cNvPr id="2136" name="Text Box 394360">
          <a:extLst>
            <a:ext uri="{FF2B5EF4-FFF2-40B4-BE49-F238E27FC236}">
              <a16:creationId xmlns:a16="http://schemas.microsoft.com/office/drawing/2014/main" id="{00000000-0008-0000-0100-0000812F0000}"/>
            </a:ext>
          </a:extLst>
        </xdr:cNvPr>
        <xdr:cNvSpPr txBox="1">
          <a:spLocks noChangeArrowheads="1"/>
        </xdr:cNvSpPr>
      </xdr:nvSpPr>
      <xdr:spPr bwMode="auto">
        <a:xfrm>
          <a:off x="0" y="5147310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CO"/>
        </a:p>
      </xdr:txBody>
    </xdr:sp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57150</xdr:colOff>
      <xdr:row>39</xdr:row>
      <xdr:rowOff>81461</xdr:rowOff>
    </xdr:to>
    <xdr:sp macro="" textlink="">
      <xdr:nvSpPr>
        <xdr:cNvPr id="2137" name="Text Box 394744">
          <a:extLst>
            <a:ext uri="{FF2B5EF4-FFF2-40B4-BE49-F238E27FC236}">
              <a16:creationId xmlns:a16="http://schemas.microsoft.com/office/drawing/2014/main" id="{00000000-0008-0000-0100-0000822F0000}"/>
            </a:ext>
          </a:extLst>
        </xdr:cNvPr>
        <xdr:cNvSpPr txBox="1">
          <a:spLocks noChangeArrowheads="1"/>
        </xdr:cNvSpPr>
      </xdr:nvSpPr>
      <xdr:spPr bwMode="auto">
        <a:xfrm>
          <a:off x="0" y="5147310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CO"/>
        </a:p>
      </xdr:txBody>
    </xdr:sp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57150</xdr:colOff>
      <xdr:row>39</xdr:row>
      <xdr:rowOff>81461</xdr:rowOff>
    </xdr:to>
    <xdr:sp macro="" textlink="">
      <xdr:nvSpPr>
        <xdr:cNvPr id="2138" name="Text Box 394360">
          <a:extLst>
            <a:ext uri="{FF2B5EF4-FFF2-40B4-BE49-F238E27FC236}">
              <a16:creationId xmlns:a16="http://schemas.microsoft.com/office/drawing/2014/main" id="{00000000-0008-0000-0100-0000832F0000}"/>
            </a:ext>
          </a:extLst>
        </xdr:cNvPr>
        <xdr:cNvSpPr txBox="1">
          <a:spLocks noChangeArrowheads="1"/>
        </xdr:cNvSpPr>
      </xdr:nvSpPr>
      <xdr:spPr bwMode="auto">
        <a:xfrm>
          <a:off x="0" y="5147310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CO"/>
        </a:p>
      </xdr:txBody>
    </xdr:sp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57150</xdr:colOff>
      <xdr:row>39</xdr:row>
      <xdr:rowOff>81461</xdr:rowOff>
    </xdr:to>
    <xdr:sp macro="" textlink="">
      <xdr:nvSpPr>
        <xdr:cNvPr id="2139" name="Text Box 394744">
          <a:extLst>
            <a:ext uri="{FF2B5EF4-FFF2-40B4-BE49-F238E27FC236}">
              <a16:creationId xmlns:a16="http://schemas.microsoft.com/office/drawing/2014/main" id="{00000000-0008-0000-0100-0000842F0000}"/>
            </a:ext>
          </a:extLst>
        </xdr:cNvPr>
        <xdr:cNvSpPr txBox="1">
          <a:spLocks noChangeArrowheads="1"/>
        </xdr:cNvSpPr>
      </xdr:nvSpPr>
      <xdr:spPr bwMode="auto">
        <a:xfrm>
          <a:off x="0" y="51473100"/>
          <a:ext cx="57150" cy="8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CO"/>
        </a:p>
      </xdr:txBody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57150</xdr:colOff>
      <xdr:row>222</xdr:row>
      <xdr:rowOff>54603</xdr:rowOff>
    </xdr:to>
    <xdr:sp macro="" textlink="">
      <xdr:nvSpPr>
        <xdr:cNvPr id="2140" name="Text Box 394360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57150" cy="10261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57150</xdr:colOff>
      <xdr:row>222</xdr:row>
      <xdr:rowOff>54603</xdr:rowOff>
    </xdr:to>
    <xdr:sp macro="" textlink="">
      <xdr:nvSpPr>
        <xdr:cNvPr id="2141" name="Text Box 39474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57150" cy="10261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57150</xdr:colOff>
      <xdr:row>222</xdr:row>
      <xdr:rowOff>54603</xdr:rowOff>
    </xdr:to>
    <xdr:sp macro="" textlink="">
      <xdr:nvSpPr>
        <xdr:cNvPr id="2142" name="Text Box 394360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57150" cy="10261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57150</xdr:colOff>
      <xdr:row>222</xdr:row>
      <xdr:rowOff>54603</xdr:rowOff>
    </xdr:to>
    <xdr:sp macro="" textlink="">
      <xdr:nvSpPr>
        <xdr:cNvPr id="2143" name="Text Box 39474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57150" cy="10261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57150</xdr:colOff>
      <xdr:row>222</xdr:row>
      <xdr:rowOff>54603</xdr:rowOff>
    </xdr:to>
    <xdr:sp macro="" textlink="">
      <xdr:nvSpPr>
        <xdr:cNvPr id="2144" name="Text Box 394360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57150" cy="10261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57150</xdr:colOff>
      <xdr:row>222</xdr:row>
      <xdr:rowOff>54603</xdr:rowOff>
    </xdr:to>
    <xdr:sp macro="" textlink="">
      <xdr:nvSpPr>
        <xdr:cNvPr id="2145" name="Text Box 394744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57150" cy="10261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0</xdr:colOff>
      <xdr:row>216</xdr:row>
      <xdr:rowOff>0</xdr:rowOff>
    </xdr:from>
    <xdr:ext cx="266700" cy="38100"/>
    <xdr:sp macro="" textlink="">
      <xdr:nvSpPr>
        <xdr:cNvPr id="2146" name="Text Box 4">
          <a:extLst>
            <a:ext uri="{FF2B5EF4-FFF2-40B4-BE49-F238E27FC236}">
              <a16:creationId xmlns:a16="http://schemas.microsoft.com/office/drawing/2014/main" id="{00000000-0008-0000-0100-000064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47" name="Text Box 394345">
          <a:extLst>
            <a:ext uri="{FF2B5EF4-FFF2-40B4-BE49-F238E27FC236}">
              <a16:creationId xmlns:a16="http://schemas.microsoft.com/office/drawing/2014/main" id="{00000000-0008-0000-0100-000065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48" name="Text Box 394346">
          <a:extLst>
            <a:ext uri="{FF2B5EF4-FFF2-40B4-BE49-F238E27FC236}">
              <a16:creationId xmlns:a16="http://schemas.microsoft.com/office/drawing/2014/main" id="{00000000-0008-0000-0100-000066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49" name="Text Box 394347">
          <a:extLst>
            <a:ext uri="{FF2B5EF4-FFF2-40B4-BE49-F238E27FC236}">
              <a16:creationId xmlns:a16="http://schemas.microsoft.com/office/drawing/2014/main" id="{00000000-0008-0000-0100-000067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50" name="Text Box 394348">
          <a:extLst>
            <a:ext uri="{FF2B5EF4-FFF2-40B4-BE49-F238E27FC236}">
              <a16:creationId xmlns:a16="http://schemas.microsoft.com/office/drawing/2014/main" id="{00000000-0008-0000-0100-000068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51" name="Text Box 394349">
          <a:extLst>
            <a:ext uri="{FF2B5EF4-FFF2-40B4-BE49-F238E27FC236}">
              <a16:creationId xmlns:a16="http://schemas.microsoft.com/office/drawing/2014/main" id="{00000000-0008-0000-0100-000069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52" name="Text Box 394350">
          <a:extLst>
            <a:ext uri="{FF2B5EF4-FFF2-40B4-BE49-F238E27FC236}">
              <a16:creationId xmlns:a16="http://schemas.microsoft.com/office/drawing/2014/main" id="{00000000-0008-0000-0100-00006A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53" name="Text Box 394351">
          <a:extLst>
            <a:ext uri="{FF2B5EF4-FFF2-40B4-BE49-F238E27FC236}">
              <a16:creationId xmlns:a16="http://schemas.microsoft.com/office/drawing/2014/main" id="{00000000-0008-0000-0100-00006B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54" name="Text Box 394352">
          <a:extLst>
            <a:ext uri="{FF2B5EF4-FFF2-40B4-BE49-F238E27FC236}">
              <a16:creationId xmlns:a16="http://schemas.microsoft.com/office/drawing/2014/main" id="{00000000-0008-0000-0100-00006C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55" name="Text Box 394353">
          <a:extLst>
            <a:ext uri="{FF2B5EF4-FFF2-40B4-BE49-F238E27FC236}">
              <a16:creationId xmlns:a16="http://schemas.microsoft.com/office/drawing/2014/main" id="{00000000-0008-0000-0100-00006D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56" name="Text Box 394354">
          <a:extLst>
            <a:ext uri="{FF2B5EF4-FFF2-40B4-BE49-F238E27FC236}">
              <a16:creationId xmlns:a16="http://schemas.microsoft.com/office/drawing/2014/main" id="{00000000-0008-0000-0100-00006E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57" name="Text Box 394355">
          <a:extLst>
            <a:ext uri="{FF2B5EF4-FFF2-40B4-BE49-F238E27FC236}">
              <a16:creationId xmlns:a16="http://schemas.microsoft.com/office/drawing/2014/main" id="{00000000-0008-0000-0100-00006F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58" name="Text Box 394356">
          <a:extLst>
            <a:ext uri="{FF2B5EF4-FFF2-40B4-BE49-F238E27FC236}">
              <a16:creationId xmlns:a16="http://schemas.microsoft.com/office/drawing/2014/main" id="{00000000-0008-0000-0100-000070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59" name="Text Box 394357">
          <a:extLst>
            <a:ext uri="{FF2B5EF4-FFF2-40B4-BE49-F238E27FC236}">
              <a16:creationId xmlns:a16="http://schemas.microsoft.com/office/drawing/2014/main" id="{00000000-0008-0000-0100-000071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60" name="Text Box 394358">
          <a:extLst>
            <a:ext uri="{FF2B5EF4-FFF2-40B4-BE49-F238E27FC236}">
              <a16:creationId xmlns:a16="http://schemas.microsoft.com/office/drawing/2014/main" id="{00000000-0008-0000-0100-000072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61" name="Text Box 394359">
          <a:extLst>
            <a:ext uri="{FF2B5EF4-FFF2-40B4-BE49-F238E27FC236}">
              <a16:creationId xmlns:a16="http://schemas.microsoft.com/office/drawing/2014/main" id="{00000000-0008-0000-0100-000073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62" name="Text Box 394729">
          <a:extLst>
            <a:ext uri="{FF2B5EF4-FFF2-40B4-BE49-F238E27FC236}">
              <a16:creationId xmlns:a16="http://schemas.microsoft.com/office/drawing/2014/main" id="{00000000-0008-0000-0100-000074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63" name="Text Box 394730">
          <a:extLst>
            <a:ext uri="{FF2B5EF4-FFF2-40B4-BE49-F238E27FC236}">
              <a16:creationId xmlns:a16="http://schemas.microsoft.com/office/drawing/2014/main" id="{00000000-0008-0000-0100-000075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64" name="Text Box 394731">
          <a:extLst>
            <a:ext uri="{FF2B5EF4-FFF2-40B4-BE49-F238E27FC236}">
              <a16:creationId xmlns:a16="http://schemas.microsoft.com/office/drawing/2014/main" id="{00000000-0008-0000-0100-000076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65" name="Text Box 394732">
          <a:extLst>
            <a:ext uri="{FF2B5EF4-FFF2-40B4-BE49-F238E27FC236}">
              <a16:creationId xmlns:a16="http://schemas.microsoft.com/office/drawing/2014/main" id="{00000000-0008-0000-0100-000077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66" name="Text Box 394733">
          <a:extLst>
            <a:ext uri="{FF2B5EF4-FFF2-40B4-BE49-F238E27FC236}">
              <a16:creationId xmlns:a16="http://schemas.microsoft.com/office/drawing/2014/main" id="{00000000-0008-0000-0100-000078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67" name="Text Box 394734">
          <a:extLst>
            <a:ext uri="{FF2B5EF4-FFF2-40B4-BE49-F238E27FC236}">
              <a16:creationId xmlns:a16="http://schemas.microsoft.com/office/drawing/2014/main" id="{00000000-0008-0000-0100-000079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68" name="Text Box 394735">
          <a:extLst>
            <a:ext uri="{FF2B5EF4-FFF2-40B4-BE49-F238E27FC236}">
              <a16:creationId xmlns:a16="http://schemas.microsoft.com/office/drawing/2014/main" id="{00000000-0008-0000-0100-00007A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69" name="Text Box 394736">
          <a:extLst>
            <a:ext uri="{FF2B5EF4-FFF2-40B4-BE49-F238E27FC236}">
              <a16:creationId xmlns:a16="http://schemas.microsoft.com/office/drawing/2014/main" id="{00000000-0008-0000-0100-00007B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70" name="Text Box 394737">
          <a:extLst>
            <a:ext uri="{FF2B5EF4-FFF2-40B4-BE49-F238E27FC236}">
              <a16:creationId xmlns:a16="http://schemas.microsoft.com/office/drawing/2014/main" id="{00000000-0008-0000-0100-00007C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71" name="Text Box 394738">
          <a:extLst>
            <a:ext uri="{FF2B5EF4-FFF2-40B4-BE49-F238E27FC236}">
              <a16:creationId xmlns:a16="http://schemas.microsoft.com/office/drawing/2014/main" id="{00000000-0008-0000-0100-00007D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72" name="Text Box 394739">
          <a:extLst>
            <a:ext uri="{FF2B5EF4-FFF2-40B4-BE49-F238E27FC236}">
              <a16:creationId xmlns:a16="http://schemas.microsoft.com/office/drawing/2014/main" id="{00000000-0008-0000-0100-00007E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73" name="Text Box 394740">
          <a:extLst>
            <a:ext uri="{FF2B5EF4-FFF2-40B4-BE49-F238E27FC236}">
              <a16:creationId xmlns:a16="http://schemas.microsoft.com/office/drawing/2014/main" id="{00000000-0008-0000-0100-00007F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74" name="Text Box 394741">
          <a:extLst>
            <a:ext uri="{FF2B5EF4-FFF2-40B4-BE49-F238E27FC236}">
              <a16:creationId xmlns:a16="http://schemas.microsoft.com/office/drawing/2014/main" id="{00000000-0008-0000-0100-000080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75" name="Text Box 394742">
          <a:extLst>
            <a:ext uri="{FF2B5EF4-FFF2-40B4-BE49-F238E27FC236}">
              <a16:creationId xmlns:a16="http://schemas.microsoft.com/office/drawing/2014/main" id="{00000000-0008-0000-0100-000081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76" name="Text Box 394743">
          <a:extLst>
            <a:ext uri="{FF2B5EF4-FFF2-40B4-BE49-F238E27FC236}">
              <a16:creationId xmlns:a16="http://schemas.microsoft.com/office/drawing/2014/main" id="{00000000-0008-0000-0100-000082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77" name="Text Box 394345">
          <a:extLst>
            <a:ext uri="{FF2B5EF4-FFF2-40B4-BE49-F238E27FC236}">
              <a16:creationId xmlns:a16="http://schemas.microsoft.com/office/drawing/2014/main" id="{00000000-0008-0000-0100-000083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78" name="Text Box 394346">
          <a:extLst>
            <a:ext uri="{FF2B5EF4-FFF2-40B4-BE49-F238E27FC236}">
              <a16:creationId xmlns:a16="http://schemas.microsoft.com/office/drawing/2014/main" id="{00000000-0008-0000-0100-000084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79" name="Text Box 394347">
          <a:extLst>
            <a:ext uri="{FF2B5EF4-FFF2-40B4-BE49-F238E27FC236}">
              <a16:creationId xmlns:a16="http://schemas.microsoft.com/office/drawing/2014/main" id="{00000000-0008-0000-0100-000085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80" name="Text Box 394348">
          <a:extLst>
            <a:ext uri="{FF2B5EF4-FFF2-40B4-BE49-F238E27FC236}">
              <a16:creationId xmlns:a16="http://schemas.microsoft.com/office/drawing/2014/main" id="{00000000-0008-0000-0100-000086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81" name="Text Box 394349">
          <a:extLst>
            <a:ext uri="{FF2B5EF4-FFF2-40B4-BE49-F238E27FC236}">
              <a16:creationId xmlns:a16="http://schemas.microsoft.com/office/drawing/2014/main" id="{00000000-0008-0000-0100-000087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82" name="Text Box 394350">
          <a:extLst>
            <a:ext uri="{FF2B5EF4-FFF2-40B4-BE49-F238E27FC236}">
              <a16:creationId xmlns:a16="http://schemas.microsoft.com/office/drawing/2014/main" id="{00000000-0008-0000-0100-000088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83" name="Text Box 394351">
          <a:extLst>
            <a:ext uri="{FF2B5EF4-FFF2-40B4-BE49-F238E27FC236}">
              <a16:creationId xmlns:a16="http://schemas.microsoft.com/office/drawing/2014/main" id="{00000000-0008-0000-0100-000089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84" name="Text Box 394352">
          <a:extLst>
            <a:ext uri="{FF2B5EF4-FFF2-40B4-BE49-F238E27FC236}">
              <a16:creationId xmlns:a16="http://schemas.microsoft.com/office/drawing/2014/main" id="{00000000-0008-0000-0100-00008A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85" name="Text Box 394353">
          <a:extLst>
            <a:ext uri="{FF2B5EF4-FFF2-40B4-BE49-F238E27FC236}">
              <a16:creationId xmlns:a16="http://schemas.microsoft.com/office/drawing/2014/main" id="{00000000-0008-0000-0100-00008B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86" name="Text Box 394354">
          <a:extLst>
            <a:ext uri="{FF2B5EF4-FFF2-40B4-BE49-F238E27FC236}">
              <a16:creationId xmlns:a16="http://schemas.microsoft.com/office/drawing/2014/main" id="{00000000-0008-0000-0100-00008C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87" name="Text Box 394355">
          <a:extLst>
            <a:ext uri="{FF2B5EF4-FFF2-40B4-BE49-F238E27FC236}">
              <a16:creationId xmlns:a16="http://schemas.microsoft.com/office/drawing/2014/main" id="{00000000-0008-0000-0100-00008D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88" name="Text Box 394356">
          <a:extLst>
            <a:ext uri="{FF2B5EF4-FFF2-40B4-BE49-F238E27FC236}">
              <a16:creationId xmlns:a16="http://schemas.microsoft.com/office/drawing/2014/main" id="{00000000-0008-0000-0100-00008E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89" name="Text Box 394357">
          <a:extLst>
            <a:ext uri="{FF2B5EF4-FFF2-40B4-BE49-F238E27FC236}">
              <a16:creationId xmlns:a16="http://schemas.microsoft.com/office/drawing/2014/main" id="{00000000-0008-0000-0100-00008F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90" name="Text Box 394358">
          <a:extLst>
            <a:ext uri="{FF2B5EF4-FFF2-40B4-BE49-F238E27FC236}">
              <a16:creationId xmlns:a16="http://schemas.microsoft.com/office/drawing/2014/main" id="{00000000-0008-0000-0100-000090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91" name="Text Box 394359">
          <a:extLst>
            <a:ext uri="{FF2B5EF4-FFF2-40B4-BE49-F238E27FC236}">
              <a16:creationId xmlns:a16="http://schemas.microsoft.com/office/drawing/2014/main" id="{00000000-0008-0000-0100-000091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92" name="Text Box 394729">
          <a:extLst>
            <a:ext uri="{FF2B5EF4-FFF2-40B4-BE49-F238E27FC236}">
              <a16:creationId xmlns:a16="http://schemas.microsoft.com/office/drawing/2014/main" id="{00000000-0008-0000-0100-000092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93" name="Text Box 394730">
          <a:extLst>
            <a:ext uri="{FF2B5EF4-FFF2-40B4-BE49-F238E27FC236}">
              <a16:creationId xmlns:a16="http://schemas.microsoft.com/office/drawing/2014/main" id="{00000000-0008-0000-0100-000093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94" name="Text Box 394731">
          <a:extLst>
            <a:ext uri="{FF2B5EF4-FFF2-40B4-BE49-F238E27FC236}">
              <a16:creationId xmlns:a16="http://schemas.microsoft.com/office/drawing/2014/main" id="{00000000-0008-0000-0100-000094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95" name="Text Box 394732">
          <a:extLst>
            <a:ext uri="{FF2B5EF4-FFF2-40B4-BE49-F238E27FC236}">
              <a16:creationId xmlns:a16="http://schemas.microsoft.com/office/drawing/2014/main" id="{00000000-0008-0000-0100-000095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96" name="Text Box 394733">
          <a:extLst>
            <a:ext uri="{FF2B5EF4-FFF2-40B4-BE49-F238E27FC236}">
              <a16:creationId xmlns:a16="http://schemas.microsoft.com/office/drawing/2014/main" id="{00000000-0008-0000-0100-000096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97" name="Text Box 394734">
          <a:extLst>
            <a:ext uri="{FF2B5EF4-FFF2-40B4-BE49-F238E27FC236}">
              <a16:creationId xmlns:a16="http://schemas.microsoft.com/office/drawing/2014/main" id="{00000000-0008-0000-0100-000097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98" name="Text Box 394735">
          <a:extLst>
            <a:ext uri="{FF2B5EF4-FFF2-40B4-BE49-F238E27FC236}">
              <a16:creationId xmlns:a16="http://schemas.microsoft.com/office/drawing/2014/main" id="{00000000-0008-0000-0100-000098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199" name="Text Box 394736">
          <a:extLst>
            <a:ext uri="{FF2B5EF4-FFF2-40B4-BE49-F238E27FC236}">
              <a16:creationId xmlns:a16="http://schemas.microsoft.com/office/drawing/2014/main" id="{00000000-0008-0000-0100-000099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00" name="Text Box 394737">
          <a:extLst>
            <a:ext uri="{FF2B5EF4-FFF2-40B4-BE49-F238E27FC236}">
              <a16:creationId xmlns:a16="http://schemas.microsoft.com/office/drawing/2014/main" id="{00000000-0008-0000-0100-00009A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01" name="Text Box 394738">
          <a:extLst>
            <a:ext uri="{FF2B5EF4-FFF2-40B4-BE49-F238E27FC236}">
              <a16:creationId xmlns:a16="http://schemas.microsoft.com/office/drawing/2014/main" id="{00000000-0008-0000-0100-00009B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02" name="Text Box 394739">
          <a:extLst>
            <a:ext uri="{FF2B5EF4-FFF2-40B4-BE49-F238E27FC236}">
              <a16:creationId xmlns:a16="http://schemas.microsoft.com/office/drawing/2014/main" id="{00000000-0008-0000-0100-00009C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03" name="Text Box 394740">
          <a:extLst>
            <a:ext uri="{FF2B5EF4-FFF2-40B4-BE49-F238E27FC236}">
              <a16:creationId xmlns:a16="http://schemas.microsoft.com/office/drawing/2014/main" id="{00000000-0008-0000-0100-00009D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04" name="Text Box 394741">
          <a:extLst>
            <a:ext uri="{FF2B5EF4-FFF2-40B4-BE49-F238E27FC236}">
              <a16:creationId xmlns:a16="http://schemas.microsoft.com/office/drawing/2014/main" id="{00000000-0008-0000-0100-00009E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05" name="Text Box 394742">
          <a:extLst>
            <a:ext uri="{FF2B5EF4-FFF2-40B4-BE49-F238E27FC236}">
              <a16:creationId xmlns:a16="http://schemas.microsoft.com/office/drawing/2014/main" id="{00000000-0008-0000-0100-00009F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06" name="Text Box 394743">
          <a:extLst>
            <a:ext uri="{FF2B5EF4-FFF2-40B4-BE49-F238E27FC236}">
              <a16:creationId xmlns:a16="http://schemas.microsoft.com/office/drawing/2014/main" id="{00000000-0008-0000-0100-0000A0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57150" cy="76200"/>
    <xdr:sp macro="" textlink="">
      <xdr:nvSpPr>
        <xdr:cNvPr id="2207" name="Text Box 394360">
          <a:extLst>
            <a:ext uri="{FF2B5EF4-FFF2-40B4-BE49-F238E27FC236}">
              <a16:creationId xmlns:a16="http://schemas.microsoft.com/office/drawing/2014/main" id="{00000000-0008-0000-0100-0000A1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57150" cy="76200"/>
    <xdr:sp macro="" textlink="">
      <xdr:nvSpPr>
        <xdr:cNvPr id="2208" name="Text Box 394744">
          <a:extLst>
            <a:ext uri="{FF2B5EF4-FFF2-40B4-BE49-F238E27FC236}">
              <a16:creationId xmlns:a16="http://schemas.microsoft.com/office/drawing/2014/main" id="{00000000-0008-0000-0100-0000A2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09" name="Text Box 394345">
          <a:extLst>
            <a:ext uri="{FF2B5EF4-FFF2-40B4-BE49-F238E27FC236}">
              <a16:creationId xmlns:a16="http://schemas.microsoft.com/office/drawing/2014/main" id="{00000000-0008-0000-0100-0000A3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10" name="Text Box 394346">
          <a:extLst>
            <a:ext uri="{FF2B5EF4-FFF2-40B4-BE49-F238E27FC236}">
              <a16:creationId xmlns:a16="http://schemas.microsoft.com/office/drawing/2014/main" id="{00000000-0008-0000-0100-0000A4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11" name="Text Box 394347">
          <a:extLst>
            <a:ext uri="{FF2B5EF4-FFF2-40B4-BE49-F238E27FC236}">
              <a16:creationId xmlns:a16="http://schemas.microsoft.com/office/drawing/2014/main" id="{00000000-0008-0000-0100-0000A5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12" name="Text Box 394348">
          <a:extLst>
            <a:ext uri="{FF2B5EF4-FFF2-40B4-BE49-F238E27FC236}">
              <a16:creationId xmlns:a16="http://schemas.microsoft.com/office/drawing/2014/main" id="{00000000-0008-0000-0100-0000A6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13" name="Text Box 394349">
          <a:extLst>
            <a:ext uri="{FF2B5EF4-FFF2-40B4-BE49-F238E27FC236}">
              <a16:creationId xmlns:a16="http://schemas.microsoft.com/office/drawing/2014/main" id="{00000000-0008-0000-0100-0000A7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14" name="Text Box 394350">
          <a:extLst>
            <a:ext uri="{FF2B5EF4-FFF2-40B4-BE49-F238E27FC236}">
              <a16:creationId xmlns:a16="http://schemas.microsoft.com/office/drawing/2014/main" id="{00000000-0008-0000-0100-0000A8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15" name="Text Box 394351">
          <a:extLst>
            <a:ext uri="{FF2B5EF4-FFF2-40B4-BE49-F238E27FC236}">
              <a16:creationId xmlns:a16="http://schemas.microsoft.com/office/drawing/2014/main" id="{00000000-0008-0000-0100-0000A9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16" name="Text Box 394352">
          <a:extLst>
            <a:ext uri="{FF2B5EF4-FFF2-40B4-BE49-F238E27FC236}">
              <a16:creationId xmlns:a16="http://schemas.microsoft.com/office/drawing/2014/main" id="{00000000-0008-0000-0100-0000AA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17" name="Text Box 394353">
          <a:extLst>
            <a:ext uri="{FF2B5EF4-FFF2-40B4-BE49-F238E27FC236}">
              <a16:creationId xmlns:a16="http://schemas.microsoft.com/office/drawing/2014/main" id="{00000000-0008-0000-0100-0000AB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18" name="Text Box 394354">
          <a:extLst>
            <a:ext uri="{FF2B5EF4-FFF2-40B4-BE49-F238E27FC236}">
              <a16:creationId xmlns:a16="http://schemas.microsoft.com/office/drawing/2014/main" id="{00000000-0008-0000-0100-0000AC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19" name="Text Box 394355">
          <a:extLst>
            <a:ext uri="{FF2B5EF4-FFF2-40B4-BE49-F238E27FC236}">
              <a16:creationId xmlns:a16="http://schemas.microsoft.com/office/drawing/2014/main" id="{00000000-0008-0000-0100-0000AD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20" name="Text Box 394356">
          <a:extLst>
            <a:ext uri="{FF2B5EF4-FFF2-40B4-BE49-F238E27FC236}">
              <a16:creationId xmlns:a16="http://schemas.microsoft.com/office/drawing/2014/main" id="{00000000-0008-0000-0100-0000AE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21" name="Text Box 394357">
          <a:extLst>
            <a:ext uri="{FF2B5EF4-FFF2-40B4-BE49-F238E27FC236}">
              <a16:creationId xmlns:a16="http://schemas.microsoft.com/office/drawing/2014/main" id="{00000000-0008-0000-0100-0000AF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22" name="Text Box 394358">
          <a:extLst>
            <a:ext uri="{FF2B5EF4-FFF2-40B4-BE49-F238E27FC236}">
              <a16:creationId xmlns:a16="http://schemas.microsoft.com/office/drawing/2014/main" id="{00000000-0008-0000-0100-0000B0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23" name="Text Box 394359">
          <a:extLst>
            <a:ext uri="{FF2B5EF4-FFF2-40B4-BE49-F238E27FC236}">
              <a16:creationId xmlns:a16="http://schemas.microsoft.com/office/drawing/2014/main" id="{00000000-0008-0000-0100-0000B1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24" name="Text Box 394729">
          <a:extLst>
            <a:ext uri="{FF2B5EF4-FFF2-40B4-BE49-F238E27FC236}">
              <a16:creationId xmlns:a16="http://schemas.microsoft.com/office/drawing/2014/main" id="{00000000-0008-0000-0100-0000B2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25" name="Text Box 394730">
          <a:extLst>
            <a:ext uri="{FF2B5EF4-FFF2-40B4-BE49-F238E27FC236}">
              <a16:creationId xmlns:a16="http://schemas.microsoft.com/office/drawing/2014/main" id="{00000000-0008-0000-0100-0000B3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26" name="Text Box 394731">
          <a:extLst>
            <a:ext uri="{FF2B5EF4-FFF2-40B4-BE49-F238E27FC236}">
              <a16:creationId xmlns:a16="http://schemas.microsoft.com/office/drawing/2014/main" id="{00000000-0008-0000-0100-0000B4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27" name="Text Box 394732">
          <a:extLst>
            <a:ext uri="{FF2B5EF4-FFF2-40B4-BE49-F238E27FC236}">
              <a16:creationId xmlns:a16="http://schemas.microsoft.com/office/drawing/2014/main" id="{00000000-0008-0000-0100-0000B5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28" name="Text Box 394733">
          <a:extLst>
            <a:ext uri="{FF2B5EF4-FFF2-40B4-BE49-F238E27FC236}">
              <a16:creationId xmlns:a16="http://schemas.microsoft.com/office/drawing/2014/main" id="{00000000-0008-0000-0100-0000B6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29" name="Text Box 394734">
          <a:extLst>
            <a:ext uri="{FF2B5EF4-FFF2-40B4-BE49-F238E27FC236}">
              <a16:creationId xmlns:a16="http://schemas.microsoft.com/office/drawing/2014/main" id="{00000000-0008-0000-0100-0000B7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30" name="Text Box 394735">
          <a:extLst>
            <a:ext uri="{FF2B5EF4-FFF2-40B4-BE49-F238E27FC236}">
              <a16:creationId xmlns:a16="http://schemas.microsoft.com/office/drawing/2014/main" id="{00000000-0008-0000-0100-0000B8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31" name="Text Box 394736">
          <a:extLst>
            <a:ext uri="{FF2B5EF4-FFF2-40B4-BE49-F238E27FC236}">
              <a16:creationId xmlns:a16="http://schemas.microsoft.com/office/drawing/2014/main" id="{00000000-0008-0000-0100-0000B9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32" name="Text Box 394737">
          <a:extLst>
            <a:ext uri="{FF2B5EF4-FFF2-40B4-BE49-F238E27FC236}">
              <a16:creationId xmlns:a16="http://schemas.microsoft.com/office/drawing/2014/main" id="{00000000-0008-0000-0100-0000BA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33" name="Text Box 394738">
          <a:extLst>
            <a:ext uri="{FF2B5EF4-FFF2-40B4-BE49-F238E27FC236}">
              <a16:creationId xmlns:a16="http://schemas.microsoft.com/office/drawing/2014/main" id="{00000000-0008-0000-0100-0000BB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34" name="Text Box 394739">
          <a:extLst>
            <a:ext uri="{FF2B5EF4-FFF2-40B4-BE49-F238E27FC236}">
              <a16:creationId xmlns:a16="http://schemas.microsoft.com/office/drawing/2014/main" id="{00000000-0008-0000-0100-0000BC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35" name="Text Box 394740">
          <a:extLst>
            <a:ext uri="{FF2B5EF4-FFF2-40B4-BE49-F238E27FC236}">
              <a16:creationId xmlns:a16="http://schemas.microsoft.com/office/drawing/2014/main" id="{00000000-0008-0000-0100-0000BD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36" name="Text Box 394741">
          <a:extLst>
            <a:ext uri="{FF2B5EF4-FFF2-40B4-BE49-F238E27FC236}">
              <a16:creationId xmlns:a16="http://schemas.microsoft.com/office/drawing/2014/main" id="{00000000-0008-0000-0100-0000BE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37" name="Text Box 394742">
          <a:extLst>
            <a:ext uri="{FF2B5EF4-FFF2-40B4-BE49-F238E27FC236}">
              <a16:creationId xmlns:a16="http://schemas.microsoft.com/office/drawing/2014/main" id="{00000000-0008-0000-0100-0000BF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38" name="Text Box 394743">
          <a:extLst>
            <a:ext uri="{FF2B5EF4-FFF2-40B4-BE49-F238E27FC236}">
              <a16:creationId xmlns:a16="http://schemas.microsoft.com/office/drawing/2014/main" id="{00000000-0008-0000-0100-0000C0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57150" cy="76200"/>
    <xdr:sp macro="" textlink="">
      <xdr:nvSpPr>
        <xdr:cNvPr id="2239" name="Text Box 394360">
          <a:extLst>
            <a:ext uri="{FF2B5EF4-FFF2-40B4-BE49-F238E27FC236}">
              <a16:creationId xmlns:a16="http://schemas.microsoft.com/office/drawing/2014/main" id="{00000000-0008-0000-0100-0000C1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57150" cy="76200"/>
    <xdr:sp macro="" textlink="">
      <xdr:nvSpPr>
        <xdr:cNvPr id="2240" name="Text Box 394744">
          <a:extLst>
            <a:ext uri="{FF2B5EF4-FFF2-40B4-BE49-F238E27FC236}">
              <a16:creationId xmlns:a16="http://schemas.microsoft.com/office/drawing/2014/main" id="{00000000-0008-0000-0100-0000C2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41" name="Text Box 394345">
          <a:extLst>
            <a:ext uri="{FF2B5EF4-FFF2-40B4-BE49-F238E27FC236}">
              <a16:creationId xmlns:a16="http://schemas.microsoft.com/office/drawing/2014/main" id="{00000000-0008-0000-0100-0000C3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42" name="Text Box 394346">
          <a:extLst>
            <a:ext uri="{FF2B5EF4-FFF2-40B4-BE49-F238E27FC236}">
              <a16:creationId xmlns:a16="http://schemas.microsoft.com/office/drawing/2014/main" id="{00000000-0008-0000-0100-0000C4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43" name="Text Box 394347">
          <a:extLst>
            <a:ext uri="{FF2B5EF4-FFF2-40B4-BE49-F238E27FC236}">
              <a16:creationId xmlns:a16="http://schemas.microsoft.com/office/drawing/2014/main" id="{00000000-0008-0000-0100-0000C5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44" name="Text Box 394348">
          <a:extLst>
            <a:ext uri="{FF2B5EF4-FFF2-40B4-BE49-F238E27FC236}">
              <a16:creationId xmlns:a16="http://schemas.microsoft.com/office/drawing/2014/main" id="{00000000-0008-0000-0100-0000C6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45" name="Text Box 394349">
          <a:extLst>
            <a:ext uri="{FF2B5EF4-FFF2-40B4-BE49-F238E27FC236}">
              <a16:creationId xmlns:a16="http://schemas.microsoft.com/office/drawing/2014/main" id="{00000000-0008-0000-0100-0000C7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46" name="Text Box 394350">
          <a:extLst>
            <a:ext uri="{FF2B5EF4-FFF2-40B4-BE49-F238E27FC236}">
              <a16:creationId xmlns:a16="http://schemas.microsoft.com/office/drawing/2014/main" id="{00000000-0008-0000-0100-0000C8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47" name="Text Box 394351">
          <a:extLst>
            <a:ext uri="{FF2B5EF4-FFF2-40B4-BE49-F238E27FC236}">
              <a16:creationId xmlns:a16="http://schemas.microsoft.com/office/drawing/2014/main" id="{00000000-0008-0000-0100-0000C9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48" name="Text Box 394352">
          <a:extLst>
            <a:ext uri="{FF2B5EF4-FFF2-40B4-BE49-F238E27FC236}">
              <a16:creationId xmlns:a16="http://schemas.microsoft.com/office/drawing/2014/main" id="{00000000-0008-0000-0100-0000CA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49" name="Text Box 394353">
          <a:extLst>
            <a:ext uri="{FF2B5EF4-FFF2-40B4-BE49-F238E27FC236}">
              <a16:creationId xmlns:a16="http://schemas.microsoft.com/office/drawing/2014/main" id="{00000000-0008-0000-0100-0000CB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50" name="Text Box 394354">
          <a:extLst>
            <a:ext uri="{FF2B5EF4-FFF2-40B4-BE49-F238E27FC236}">
              <a16:creationId xmlns:a16="http://schemas.microsoft.com/office/drawing/2014/main" id="{00000000-0008-0000-0100-0000CC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51" name="Text Box 394355">
          <a:extLst>
            <a:ext uri="{FF2B5EF4-FFF2-40B4-BE49-F238E27FC236}">
              <a16:creationId xmlns:a16="http://schemas.microsoft.com/office/drawing/2014/main" id="{00000000-0008-0000-0100-0000CD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52" name="Text Box 394356">
          <a:extLst>
            <a:ext uri="{FF2B5EF4-FFF2-40B4-BE49-F238E27FC236}">
              <a16:creationId xmlns:a16="http://schemas.microsoft.com/office/drawing/2014/main" id="{00000000-0008-0000-0100-0000CE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53" name="Text Box 394357">
          <a:extLst>
            <a:ext uri="{FF2B5EF4-FFF2-40B4-BE49-F238E27FC236}">
              <a16:creationId xmlns:a16="http://schemas.microsoft.com/office/drawing/2014/main" id="{00000000-0008-0000-0100-0000CF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54" name="Text Box 394358">
          <a:extLst>
            <a:ext uri="{FF2B5EF4-FFF2-40B4-BE49-F238E27FC236}">
              <a16:creationId xmlns:a16="http://schemas.microsoft.com/office/drawing/2014/main" id="{00000000-0008-0000-0100-0000D0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55" name="Text Box 394359">
          <a:extLst>
            <a:ext uri="{FF2B5EF4-FFF2-40B4-BE49-F238E27FC236}">
              <a16:creationId xmlns:a16="http://schemas.microsoft.com/office/drawing/2014/main" id="{00000000-0008-0000-0100-0000D1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56" name="Text Box 394729">
          <a:extLst>
            <a:ext uri="{FF2B5EF4-FFF2-40B4-BE49-F238E27FC236}">
              <a16:creationId xmlns:a16="http://schemas.microsoft.com/office/drawing/2014/main" id="{00000000-0008-0000-0100-0000D2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57" name="Text Box 394730">
          <a:extLst>
            <a:ext uri="{FF2B5EF4-FFF2-40B4-BE49-F238E27FC236}">
              <a16:creationId xmlns:a16="http://schemas.microsoft.com/office/drawing/2014/main" id="{00000000-0008-0000-0100-0000D3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58" name="Text Box 394731">
          <a:extLst>
            <a:ext uri="{FF2B5EF4-FFF2-40B4-BE49-F238E27FC236}">
              <a16:creationId xmlns:a16="http://schemas.microsoft.com/office/drawing/2014/main" id="{00000000-0008-0000-0100-0000D4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59" name="Text Box 394732">
          <a:extLst>
            <a:ext uri="{FF2B5EF4-FFF2-40B4-BE49-F238E27FC236}">
              <a16:creationId xmlns:a16="http://schemas.microsoft.com/office/drawing/2014/main" id="{00000000-0008-0000-0100-0000D5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60" name="Text Box 394733">
          <a:extLst>
            <a:ext uri="{FF2B5EF4-FFF2-40B4-BE49-F238E27FC236}">
              <a16:creationId xmlns:a16="http://schemas.microsoft.com/office/drawing/2014/main" id="{00000000-0008-0000-0100-0000D6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61" name="Text Box 394734">
          <a:extLst>
            <a:ext uri="{FF2B5EF4-FFF2-40B4-BE49-F238E27FC236}">
              <a16:creationId xmlns:a16="http://schemas.microsoft.com/office/drawing/2014/main" id="{00000000-0008-0000-0100-0000D7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62" name="Text Box 394735">
          <a:extLst>
            <a:ext uri="{FF2B5EF4-FFF2-40B4-BE49-F238E27FC236}">
              <a16:creationId xmlns:a16="http://schemas.microsoft.com/office/drawing/2014/main" id="{00000000-0008-0000-0100-0000D8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63" name="Text Box 394736">
          <a:extLst>
            <a:ext uri="{FF2B5EF4-FFF2-40B4-BE49-F238E27FC236}">
              <a16:creationId xmlns:a16="http://schemas.microsoft.com/office/drawing/2014/main" id="{00000000-0008-0000-0100-0000D9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64" name="Text Box 394737">
          <a:extLst>
            <a:ext uri="{FF2B5EF4-FFF2-40B4-BE49-F238E27FC236}">
              <a16:creationId xmlns:a16="http://schemas.microsoft.com/office/drawing/2014/main" id="{00000000-0008-0000-0100-0000DA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65" name="Text Box 394738">
          <a:extLst>
            <a:ext uri="{FF2B5EF4-FFF2-40B4-BE49-F238E27FC236}">
              <a16:creationId xmlns:a16="http://schemas.microsoft.com/office/drawing/2014/main" id="{00000000-0008-0000-0100-0000DB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66" name="Text Box 394739">
          <a:extLst>
            <a:ext uri="{FF2B5EF4-FFF2-40B4-BE49-F238E27FC236}">
              <a16:creationId xmlns:a16="http://schemas.microsoft.com/office/drawing/2014/main" id="{00000000-0008-0000-0100-0000DC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67" name="Text Box 394740">
          <a:extLst>
            <a:ext uri="{FF2B5EF4-FFF2-40B4-BE49-F238E27FC236}">
              <a16:creationId xmlns:a16="http://schemas.microsoft.com/office/drawing/2014/main" id="{00000000-0008-0000-0100-0000DD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68" name="Text Box 394741">
          <a:extLst>
            <a:ext uri="{FF2B5EF4-FFF2-40B4-BE49-F238E27FC236}">
              <a16:creationId xmlns:a16="http://schemas.microsoft.com/office/drawing/2014/main" id="{00000000-0008-0000-0100-0000DE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69" name="Text Box 394742">
          <a:extLst>
            <a:ext uri="{FF2B5EF4-FFF2-40B4-BE49-F238E27FC236}">
              <a16:creationId xmlns:a16="http://schemas.microsoft.com/office/drawing/2014/main" id="{00000000-0008-0000-0100-0000DF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70" name="Text Box 394743">
          <a:extLst>
            <a:ext uri="{FF2B5EF4-FFF2-40B4-BE49-F238E27FC236}">
              <a16:creationId xmlns:a16="http://schemas.microsoft.com/office/drawing/2014/main" id="{00000000-0008-0000-0100-0000E0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266700" cy="38100"/>
    <xdr:sp macro="" textlink="">
      <xdr:nvSpPr>
        <xdr:cNvPr id="2271" name="Text Box 4">
          <a:extLst>
            <a:ext uri="{FF2B5EF4-FFF2-40B4-BE49-F238E27FC236}">
              <a16:creationId xmlns:a16="http://schemas.microsoft.com/office/drawing/2014/main" id="{00000000-0008-0000-0100-0000E1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266700" cy="38100"/>
    <xdr:sp macro="" textlink="">
      <xdr:nvSpPr>
        <xdr:cNvPr id="2272" name="Text Box 4">
          <a:extLst>
            <a:ext uri="{FF2B5EF4-FFF2-40B4-BE49-F238E27FC236}">
              <a16:creationId xmlns:a16="http://schemas.microsoft.com/office/drawing/2014/main" id="{00000000-0008-0000-0100-0000E2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266700" cy="38100"/>
    <xdr:sp macro="" textlink="">
      <xdr:nvSpPr>
        <xdr:cNvPr id="2273" name="Text Box 4">
          <a:extLst>
            <a:ext uri="{FF2B5EF4-FFF2-40B4-BE49-F238E27FC236}">
              <a16:creationId xmlns:a16="http://schemas.microsoft.com/office/drawing/2014/main" id="{00000000-0008-0000-0100-0000E3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266700" cy="38100"/>
    <xdr:sp macro="" textlink="">
      <xdr:nvSpPr>
        <xdr:cNvPr id="2274" name="Text Box 4">
          <a:extLst>
            <a:ext uri="{FF2B5EF4-FFF2-40B4-BE49-F238E27FC236}">
              <a16:creationId xmlns:a16="http://schemas.microsoft.com/office/drawing/2014/main" id="{00000000-0008-0000-0100-0000E4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75" name="Text Box 394345">
          <a:extLst>
            <a:ext uri="{FF2B5EF4-FFF2-40B4-BE49-F238E27FC236}">
              <a16:creationId xmlns:a16="http://schemas.microsoft.com/office/drawing/2014/main" id="{00000000-0008-0000-0100-0000E5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76" name="Text Box 394346">
          <a:extLst>
            <a:ext uri="{FF2B5EF4-FFF2-40B4-BE49-F238E27FC236}">
              <a16:creationId xmlns:a16="http://schemas.microsoft.com/office/drawing/2014/main" id="{00000000-0008-0000-0100-0000E6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77" name="Text Box 394347">
          <a:extLst>
            <a:ext uri="{FF2B5EF4-FFF2-40B4-BE49-F238E27FC236}">
              <a16:creationId xmlns:a16="http://schemas.microsoft.com/office/drawing/2014/main" id="{00000000-0008-0000-0100-0000E7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78" name="Text Box 394348">
          <a:extLst>
            <a:ext uri="{FF2B5EF4-FFF2-40B4-BE49-F238E27FC236}">
              <a16:creationId xmlns:a16="http://schemas.microsoft.com/office/drawing/2014/main" id="{00000000-0008-0000-0100-0000E8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79" name="Text Box 394349">
          <a:extLst>
            <a:ext uri="{FF2B5EF4-FFF2-40B4-BE49-F238E27FC236}">
              <a16:creationId xmlns:a16="http://schemas.microsoft.com/office/drawing/2014/main" id="{00000000-0008-0000-0100-0000E9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80" name="Text Box 394350">
          <a:extLst>
            <a:ext uri="{FF2B5EF4-FFF2-40B4-BE49-F238E27FC236}">
              <a16:creationId xmlns:a16="http://schemas.microsoft.com/office/drawing/2014/main" id="{00000000-0008-0000-0100-0000EA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81" name="Text Box 394351">
          <a:extLst>
            <a:ext uri="{FF2B5EF4-FFF2-40B4-BE49-F238E27FC236}">
              <a16:creationId xmlns:a16="http://schemas.microsoft.com/office/drawing/2014/main" id="{00000000-0008-0000-0100-0000EB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82" name="Text Box 394352">
          <a:extLst>
            <a:ext uri="{FF2B5EF4-FFF2-40B4-BE49-F238E27FC236}">
              <a16:creationId xmlns:a16="http://schemas.microsoft.com/office/drawing/2014/main" id="{00000000-0008-0000-0100-0000EC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83" name="Text Box 394353">
          <a:extLst>
            <a:ext uri="{FF2B5EF4-FFF2-40B4-BE49-F238E27FC236}">
              <a16:creationId xmlns:a16="http://schemas.microsoft.com/office/drawing/2014/main" id="{00000000-0008-0000-0100-0000ED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84" name="Text Box 394354">
          <a:extLst>
            <a:ext uri="{FF2B5EF4-FFF2-40B4-BE49-F238E27FC236}">
              <a16:creationId xmlns:a16="http://schemas.microsoft.com/office/drawing/2014/main" id="{00000000-0008-0000-0100-0000EE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85" name="Text Box 394355">
          <a:extLst>
            <a:ext uri="{FF2B5EF4-FFF2-40B4-BE49-F238E27FC236}">
              <a16:creationId xmlns:a16="http://schemas.microsoft.com/office/drawing/2014/main" id="{00000000-0008-0000-0100-0000EF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86" name="Text Box 394356">
          <a:extLst>
            <a:ext uri="{FF2B5EF4-FFF2-40B4-BE49-F238E27FC236}">
              <a16:creationId xmlns:a16="http://schemas.microsoft.com/office/drawing/2014/main" id="{00000000-0008-0000-0100-0000F0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87" name="Text Box 394357">
          <a:extLst>
            <a:ext uri="{FF2B5EF4-FFF2-40B4-BE49-F238E27FC236}">
              <a16:creationId xmlns:a16="http://schemas.microsoft.com/office/drawing/2014/main" id="{00000000-0008-0000-0100-0000F1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88" name="Text Box 394358">
          <a:extLst>
            <a:ext uri="{FF2B5EF4-FFF2-40B4-BE49-F238E27FC236}">
              <a16:creationId xmlns:a16="http://schemas.microsoft.com/office/drawing/2014/main" id="{00000000-0008-0000-0100-0000F2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89" name="Text Box 394359">
          <a:extLst>
            <a:ext uri="{FF2B5EF4-FFF2-40B4-BE49-F238E27FC236}">
              <a16:creationId xmlns:a16="http://schemas.microsoft.com/office/drawing/2014/main" id="{00000000-0008-0000-0100-0000F3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90" name="Text Box 394729">
          <a:extLst>
            <a:ext uri="{FF2B5EF4-FFF2-40B4-BE49-F238E27FC236}">
              <a16:creationId xmlns:a16="http://schemas.microsoft.com/office/drawing/2014/main" id="{00000000-0008-0000-0100-0000F4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91" name="Text Box 394730">
          <a:extLst>
            <a:ext uri="{FF2B5EF4-FFF2-40B4-BE49-F238E27FC236}">
              <a16:creationId xmlns:a16="http://schemas.microsoft.com/office/drawing/2014/main" id="{00000000-0008-0000-0100-0000F5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92" name="Text Box 394731">
          <a:extLst>
            <a:ext uri="{FF2B5EF4-FFF2-40B4-BE49-F238E27FC236}">
              <a16:creationId xmlns:a16="http://schemas.microsoft.com/office/drawing/2014/main" id="{00000000-0008-0000-0100-0000F6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93" name="Text Box 394732">
          <a:extLst>
            <a:ext uri="{FF2B5EF4-FFF2-40B4-BE49-F238E27FC236}">
              <a16:creationId xmlns:a16="http://schemas.microsoft.com/office/drawing/2014/main" id="{00000000-0008-0000-0100-0000F7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94" name="Text Box 394733">
          <a:extLst>
            <a:ext uri="{FF2B5EF4-FFF2-40B4-BE49-F238E27FC236}">
              <a16:creationId xmlns:a16="http://schemas.microsoft.com/office/drawing/2014/main" id="{00000000-0008-0000-0100-0000F8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95" name="Text Box 394734">
          <a:extLst>
            <a:ext uri="{FF2B5EF4-FFF2-40B4-BE49-F238E27FC236}">
              <a16:creationId xmlns:a16="http://schemas.microsoft.com/office/drawing/2014/main" id="{00000000-0008-0000-0100-0000F9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96" name="Text Box 394735">
          <a:extLst>
            <a:ext uri="{FF2B5EF4-FFF2-40B4-BE49-F238E27FC236}">
              <a16:creationId xmlns:a16="http://schemas.microsoft.com/office/drawing/2014/main" id="{00000000-0008-0000-0100-0000FA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97" name="Text Box 394736">
          <a:extLst>
            <a:ext uri="{FF2B5EF4-FFF2-40B4-BE49-F238E27FC236}">
              <a16:creationId xmlns:a16="http://schemas.microsoft.com/office/drawing/2014/main" id="{00000000-0008-0000-0100-0000FB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98" name="Text Box 394737">
          <a:extLst>
            <a:ext uri="{FF2B5EF4-FFF2-40B4-BE49-F238E27FC236}">
              <a16:creationId xmlns:a16="http://schemas.microsoft.com/office/drawing/2014/main" id="{00000000-0008-0000-0100-0000FC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299" name="Text Box 394738">
          <a:extLst>
            <a:ext uri="{FF2B5EF4-FFF2-40B4-BE49-F238E27FC236}">
              <a16:creationId xmlns:a16="http://schemas.microsoft.com/office/drawing/2014/main" id="{00000000-0008-0000-0100-0000FD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00" name="Text Box 394739">
          <a:extLst>
            <a:ext uri="{FF2B5EF4-FFF2-40B4-BE49-F238E27FC236}">
              <a16:creationId xmlns:a16="http://schemas.microsoft.com/office/drawing/2014/main" id="{00000000-0008-0000-0100-0000FE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01" name="Text Box 394740">
          <a:extLst>
            <a:ext uri="{FF2B5EF4-FFF2-40B4-BE49-F238E27FC236}">
              <a16:creationId xmlns:a16="http://schemas.microsoft.com/office/drawing/2014/main" id="{00000000-0008-0000-0100-0000FF09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02" name="Text Box 394741">
          <a:extLst>
            <a:ext uri="{FF2B5EF4-FFF2-40B4-BE49-F238E27FC236}">
              <a16:creationId xmlns:a16="http://schemas.microsoft.com/office/drawing/2014/main" id="{00000000-0008-0000-0100-000000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03" name="Text Box 394742">
          <a:extLst>
            <a:ext uri="{FF2B5EF4-FFF2-40B4-BE49-F238E27FC236}">
              <a16:creationId xmlns:a16="http://schemas.microsoft.com/office/drawing/2014/main" id="{00000000-0008-0000-0100-000001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04" name="Text Box 394743">
          <a:extLst>
            <a:ext uri="{FF2B5EF4-FFF2-40B4-BE49-F238E27FC236}">
              <a16:creationId xmlns:a16="http://schemas.microsoft.com/office/drawing/2014/main" id="{00000000-0008-0000-0100-000002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05" name="Text Box 394345">
          <a:extLst>
            <a:ext uri="{FF2B5EF4-FFF2-40B4-BE49-F238E27FC236}">
              <a16:creationId xmlns:a16="http://schemas.microsoft.com/office/drawing/2014/main" id="{00000000-0008-0000-0100-000003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06" name="Text Box 394346">
          <a:extLst>
            <a:ext uri="{FF2B5EF4-FFF2-40B4-BE49-F238E27FC236}">
              <a16:creationId xmlns:a16="http://schemas.microsoft.com/office/drawing/2014/main" id="{00000000-0008-0000-0100-000004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07" name="Text Box 394347">
          <a:extLst>
            <a:ext uri="{FF2B5EF4-FFF2-40B4-BE49-F238E27FC236}">
              <a16:creationId xmlns:a16="http://schemas.microsoft.com/office/drawing/2014/main" id="{00000000-0008-0000-0100-000005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08" name="Text Box 394348">
          <a:extLst>
            <a:ext uri="{FF2B5EF4-FFF2-40B4-BE49-F238E27FC236}">
              <a16:creationId xmlns:a16="http://schemas.microsoft.com/office/drawing/2014/main" id="{00000000-0008-0000-0100-000006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09" name="Text Box 394349">
          <a:extLst>
            <a:ext uri="{FF2B5EF4-FFF2-40B4-BE49-F238E27FC236}">
              <a16:creationId xmlns:a16="http://schemas.microsoft.com/office/drawing/2014/main" id="{00000000-0008-0000-0100-000007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10" name="Text Box 394350">
          <a:extLst>
            <a:ext uri="{FF2B5EF4-FFF2-40B4-BE49-F238E27FC236}">
              <a16:creationId xmlns:a16="http://schemas.microsoft.com/office/drawing/2014/main" id="{00000000-0008-0000-0100-000008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11" name="Text Box 394351">
          <a:extLst>
            <a:ext uri="{FF2B5EF4-FFF2-40B4-BE49-F238E27FC236}">
              <a16:creationId xmlns:a16="http://schemas.microsoft.com/office/drawing/2014/main" id="{00000000-0008-0000-0100-000009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12" name="Text Box 394352">
          <a:extLst>
            <a:ext uri="{FF2B5EF4-FFF2-40B4-BE49-F238E27FC236}">
              <a16:creationId xmlns:a16="http://schemas.microsoft.com/office/drawing/2014/main" id="{00000000-0008-0000-0100-00000A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13" name="Text Box 394353">
          <a:extLst>
            <a:ext uri="{FF2B5EF4-FFF2-40B4-BE49-F238E27FC236}">
              <a16:creationId xmlns:a16="http://schemas.microsoft.com/office/drawing/2014/main" id="{00000000-0008-0000-0100-00000B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14" name="Text Box 394354">
          <a:extLst>
            <a:ext uri="{FF2B5EF4-FFF2-40B4-BE49-F238E27FC236}">
              <a16:creationId xmlns:a16="http://schemas.microsoft.com/office/drawing/2014/main" id="{00000000-0008-0000-0100-00000C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15" name="Text Box 394355">
          <a:extLst>
            <a:ext uri="{FF2B5EF4-FFF2-40B4-BE49-F238E27FC236}">
              <a16:creationId xmlns:a16="http://schemas.microsoft.com/office/drawing/2014/main" id="{00000000-0008-0000-0100-00000D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16" name="Text Box 394356">
          <a:extLst>
            <a:ext uri="{FF2B5EF4-FFF2-40B4-BE49-F238E27FC236}">
              <a16:creationId xmlns:a16="http://schemas.microsoft.com/office/drawing/2014/main" id="{00000000-0008-0000-0100-00000E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17" name="Text Box 394357">
          <a:extLst>
            <a:ext uri="{FF2B5EF4-FFF2-40B4-BE49-F238E27FC236}">
              <a16:creationId xmlns:a16="http://schemas.microsoft.com/office/drawing/2014/main" id="{00000000-0008-0000-0100-00000F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18" name="Text Box 394358">
          <a:extLst>
            <a:ext uri="{FF2B5EF4-FFF2-40B4-BE49-F238E27FC236}">
              <a16:creationId xmlns:a16="http://schemas.microsoft.com/office/drawing/2014/main" id="{00000000-0008-0000-0100-000010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19" name="Text Box 394359">
          <a:extLst>
            <a:ext uri="{FF2B5EF4-FFF2-40B4-BE49-F238E27FC236}">
              <a16:creationId xmlns:a16="http://schemas.microsoft.com/office/drawing/2014/main" id="{00000000-0008-0000-0100-000011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20" name="Text Box 394729">
          <a:extLst>
            <a:ext uri="{FF2B5EF4-FFF2-40B4-BE49-F238E27FC236}">
              <a16:creationId xmlns:a16="http://schemas.microsoft.com/office/drawing/2014/main" id="{00000000-0008-0000-0100-000012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21" name="Text Box 394730">
          <a:extLst>
            <a:ext uri="{FF2B5EF4-FFF2-40B4-BE49-F238E27FC236}">
              <a16:creationId xmlns:a16="http://schemas.microsoft.com/office/drawing/2014/main" id="{00000000-0008-0000-0100-000013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22" name="Text Box 394731">
          <a:extLst>
            <a:ext uri="{FF2B5EF4-FFF2-40B4-BE49-F238E27FC236}">
              <a16:creationId xmlns:a16="http://schemas.microsoft.com/office/drawing/2014/main" id="{00000000-0008-0000-0100-000014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23" name="Text Box 394732">
          <a:extLst>
            <a:ext uri="{FF2B5EF4-FFF2-40B4-BE49-F238E27FC236}">
              <a16:creationId xmlns:a16="http://schemas.microsoft.com/office/drawing/2014/main" id="{00000000-0008-0000-0100-000015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24" name="Text Box 394733">
          <a:extLst>
            <a:ext uri="{FF2B5EF4-FFF2-40B4-BE49-F238E27FC236}">
              <a16:creationId xmlns:a16="http://schemas.microsoft.com/office/drawing/2014/main" id="{00000000-0008-0000-0100-000016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25" name="Text Box 394734">
          <a:extLst>
            <a:ext uri="{FF2B5EF4-FFF2-40B4-BE49-F238E27FC236}">
              <a16:creationId xmlns:a16="http://schemas.microsoft.com/office/drawing/2014/main" id="{00000000-0008-0000-0100-000017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26" name="Text Box 394735">
          <a:extLst>
            <a:ext uri="{FF2B5EF4-FFF2-40B4-BE49-F238E27FC236}">
              <a16:creationId xmlns:a16="http://schemas.microsoft.com/office/drawing/2014/main" id="{00000000-0008-0000-0100-000018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27" name="Text Box 394736">
          <a:extLst>
            <a:ext uri="{FF2B5EF4-FFF2-40B4-BE49-F238E27FC236}">
              <a16:creationId xmlns:a16="http://schemas.microsoft.com/office/drawing/2014/main" id="{00000000-0008-0000-0100-000019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28" name="Text Box 394737">
          <a:extLst>
            <a:ext uri="{FF2B5EF4-FFF2-40B4-BE49-F238E27FC236}">
              <a16:creationId xmlns:a16="http://schemas.microsoft.com/office/drawing/2014/main" id="{00000000-0008-0000-0100-00001A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29" name="Text Box 394738">
          <a:extLst>
            <a:ext uri="{FF2B5EF4-FFF2-40B4-BE49-F238E27FC236}">
              <a16:creationId xmlns:a16="http://schemas.microsoft.com/office/drawing/2014/main" id="{00000000-0008-0000-0100-00001B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30" name="Text Box 394739">
          <a:extLst>
            <a:ext uri="{FF2B5EF4-FFF2-40B4-BE49-F238E27FC236}">
              <a16:creationId xmlns:a16="http://schemas.microsoft.com/office/drawing/2014/main" id="{00000000-0008-0000-0100-00001C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31" name="Text Box 394740">
          <a:extLst>
            <a:ext uri="{FF2B5EF4-FFF2-40B4-BE49-F238E27FC236}">
              <a16:creationId xmlns:a16="http://schemas.microsoft.com/office/drawing/2014/main" id="{00000000-0008-0000-0100-00001D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32" name="Text Box 394741">
          <a:extLst>
            <a:ext uri="{FF2B5EF4-FFF2-40B4-BE49-F238E27FC236}">
              <a16:creationId xmlns:a16="http://schemas.microsoft.com/office/drawing/2014/main" id="{00000000-0008-0000-0100-00001E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33" name="Text Box 394742">
          <a:extLst>
            <a:ext uri="{FF2B5EF4-FFF2-40B4-BE49-F238E27FC236}">
              <a16:creationId xmlns:a16="http://schemas.microsoft.com/office/drawing/2014/main" id="{00000000-0008-0000-0100-00001F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34" name="Text Box 394743">
          <a:extLst>
            <a:ext uri="{FF2B5EF4-FFF2-40B4-BE49-F238E27FC236}">
              <a16:creationId xmlns:a16="http://schemas.microsoft.com/office/drawing/2014/main" id="{00000000-0008-0000-0100-000020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57150" cy="76200"/>
    <xdr:sp macro="" textlink="">
      <xdr:nvSpPr>
        <xdr:cNvPr id="2335" name="Text Box 394360">
          <a:extLst>
            <a:ext uri="{FF2B5EF4-FFF2-40B4-BE49-F238E27FC236}">
              <a16:creationId xmlns:a16="http://schemas.microsoft.com/office/drawing/2014/main" id="{00000000-0008-0000-0100-000021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57150" cy="76200"/>
    <xdr:sp macro="" textlink="">
      <xdr:nvSpPr>
        <xdr:cNvPr id="2336" name="Text Box 394744">
          <a:extLst>
            <a:ext uri="{FF2B5EF4-FFF2-40B4-BE49-F238E27FC236}">
              <a16:creationId xmlns:a16="http://schemas.microsoft.com/office/drawing/2014/main" id="{00000000-0008-0000-0100-000022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37" name="Text Box 394345">
          <a:extLst>
            <a:ext uri="{FF2B5EF4-FFF2-40B4-BE49-F238E27FC236}">
              <a16:creationId xmlns:a16="http://schemas.microsoft.com/office/drawing/2014/main" id="{00000000-0008-0000-0100-000023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38" name="Text Box 394346">
          <a:extLst>
            <a:ext uri="{FF2B5EF4-FFF2-40B4-BE49-F238E27FC236}">
              <a16:creationId xmlns:a16="http://schemas.microsoft.com/office/drawing/2014/main" id="{00000000-0008-0000-0100-000024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39" name="Text Box 394347">
          <a:extLst>
            <a:ext uri="{FF2B5EF4-FFF2-40B4-BE49-F238E27FC236}">
              <a16:creationId xmlns:a16="http://schemas.microsoft.com/office/drawing/2014/main" id="{00000000-0008-0000-0100-000025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40" name="Text Box 394348">
          <a:extLst>
            <a:ext uri="{FF2B5EF4-FFF2-40B4-BE49-F238E27FC236}">
              <a16:creationId xmlns:a16="http://schemas.microsoft.com/office/drawing/2014/main" id="{00000000-0008-0000-0100-000026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41" name="Text Box 394349">
          <a:extLst>
            <a:ext uri="{FF2B5EF4-FFF2-40B4-BE49-F238E27FC236}">
              <a16:creationId xmlns:a16="http://schemas.microsoft.com/office/drawing/2014/main" id="{00000000-0008-0000-0100-000027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42" name="Text Box 394350">
          <a:extLst>
            <a:ext uri="{FF2B5EF4-FFF2-40B4-BE49-F238E27FC236}">
              <a16:creationId xmlns:a16="http://schemas.microsoft.com/office/drawing/2014/main" id="{00000000-0008-0000-0100-000028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43" name="Text Box 394351">
          <a:extLst>
            <a:ext uri="{FF2B5EF4-FFF2-40B4-BE49-F238E27FC236}">
              <a16:creationId xmlns:a16="http://schemas.microsoft.com/office/drawing/2014/main" id="{00000000-0008-0000-0100-000029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44" name="Text Box 394352">
          <a:extLst>
            <a:ext uri="{FF2B5EF4-FFF2-40B4-BE49-F238E27FC236}">
              <a16:creationId xmlns:a16="http://schemas.microsoft.com/office/drawing/2014/main" id="{00000000-0008-0000-0100-00002A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45" name="Text Box 394353">
          <a:extLst>
            <a:ext uri="{FF2B5EF4-FFF2-40B4-BE49-F238E27FC236}">
              <a16:creationId xmlns:a16="http://schemas.microsoft.com/office/drawing/2014/main" id="{00000000-0008-0000-0100-00002B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46" name="Text Box 394354">
          <a:extLst>
            <a:ext uri="{FF2B5EF4-FFF2-40B4-BE49-F238E27FC236}">
              <a16:creationId xmlns:a16="http://schemas.microsoft.com/office/drawing/2014/main" id="{00000000-0008-0000-0100-00002C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47" name="Text Box 394355">
          <a:extLst>
            <a:ext uri="{FF2B5EF4-FFF2-40B4-BE49-F238E27FC236}">
              <a16:creationId xmlns:a16="http://schemas.microsoft.com/office/drawing/2014/main" id="{00000000-0008-0000-0100-00002D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48" name="Text Box 394356">
          <a:extLst>
            <a:ext uri="{FF2B5EF4-FFF2-40B4-BE49-F238E27FC236}">
              <a16:creationId xmlns:a16="http://schemas.microsoft.com/office/drawing/2014/main" id="{00000000-0008-0000-0100-00002E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49" name="Text Box 394357">
          <a:extLst>
            <a:ext uri="{FF2B5EF4-FFF2-40B4-BE49-F238E27FC236}">
              <a16:creationId xmlns:a16="http://schemas.microsoft.com/office/drawing/2014/main" id="{00000000-0008-0000-0100-00002F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50" name="Text Box 394358">
          <a:extLst>
            <a:ext uri="{FF2B5EF4-FFF2-40B4-BE49-F238E27FC236}">
              <a16:creationId xmlns:a16="http://schemas.microsoft.com/office/drawing/2014/main" id="{00000000-0008-0000-0100-000030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51" name="Text Box 394359">
          <a:extLst>
            <a:ext uri="{FF2B5EF4-FFF2-40B4-BE49-F238E27FC236}">
              <a16:creationId xmlns:a16="http://schemas.microsoft.com/office/drawing/2014/main" id="{00000000-0008-0000-0100-000031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52" name="Text Box 394729">
          <a:extLst>
            <a:ext uri="{FF2B5EF4-FFF2-40B4-BE49-F238E27FC236}">
              <a16:creationId xmlns:a16="http://schemas.microsoft.com/office/drawing/2014/main" id="{00000000-0008-0000-0100-000032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53" name="Text Box 394730">
          <a:extLst>
            <a:ext uri="{FF2B5EF4-FFF2-40B4-BE49-F238E27FC236}">
              <a16:creationId xmlns:a16="http://schemas.microsoft.com/office/drawing/2014/main" id="{00000000-0008-0000-0100-000033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54" name="Text Box 394731">
          <a:extLst>
            <a:ext uri="{FF2B5EF4-FFF2-40B4-BE49-F238E27FC236}">
              <a16:creationId xmlns:a16="http://schemas.microsoft.com/office/drawing/2014/main" id="{00000000-0008-0000-0100-000034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55" name="Text Box 394732">
          <a:extLst>
            <a:ext uri="{FF2B5EF4-FFF2-40B4-BE49-F238E27FC236}">
              <a16:creationId xmlns:a16="http://schemas.microsoft.com/office/drawing/2014/main" id="{00000000-0008-0000-0100-000035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56" name="Text Box 394733">
          <a:extLst>
            <a:ext uri="{FF2B5EF4-FFF2-40B4-BE49-F238E27FC236}">
              <a16:creationId xmlns:a16="http://schemas.microsoft.com/office/drawing/2014/main" id="{00000000-0008-0000-0100-000036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57" name="Text Box 394734">
          <a:extLst>
            <a:ext uri="{FF2B5EF4-FFF2-40B4-BE49-F238E27FC236}">
              <a16:creationId xmlns:a16="http://schemas.microsoft.com/office/drawing/2014/main" id="{00000000-0008-0000-0100-000037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58" name="Text Box 394735">
          <a:extLst>
            <a:ext uri="{FF2B5EF4-FFF2-40B4-BE49-F238E27FC236}">
              <a16:creationId xmlns:a16="http://schemas.microsoft.com/office/drawing/2014/main" id="{00000000-0008-0000-0100-000038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59" name="Text Box 394736">
          <a:extLst>
            <a:ext uri="{FF2B5EF4-FFF2-40B4-BE49-F238E27FC236}">
              <a16:creationId xmlns:a16="http://schemas.microsoft.com/office/drawing/2014/main" id="{00000000-0008-0000-0100-000039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60" name="Text Box 394737">
          <a:extLst>
            <a:ext uri="{FF2B5EF4-FFF2-40B4-BE49-F238E27FC236}">
              <a16:creationId xmlns:a16="http://schemas.microsoft.com/office/drawing/2014/main" id="{00000000-0008-0000-0100-00003A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61" name="Text Box 394738">
          <a:extLst>
            <a:ext uri="{FF2B5EF4-FFF2-40B4-BE49-F238E27FC236}">
              <a16:creationId xmlns:a16="http://schemas.microsoft.com/office/drawing/2014/main" id="{00000000-0008-0000-0100-00003B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62" name="Text Box 394739">
          <a:extLst>
            <a:ext uri="{FF2B5EF4-FFF2-40B4-BE49-F238E27FC236}">
              <a16:creationId xmlns:a16="http://schemas.microsoft.com/office/drawing/2014/main" id="{00000000-0008-0000-0100-00003C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63" name="Text Box 394740">
          <a:extLst>
            <a:ext uri="{FF2B5EF4-FFF2-40B4-BE49-F238E27FC236}">
              <a16:creationId xmlns:a16="http://schemas.microsoft.com/office/drawing/2014/main" id="{00000000-0008-0000-0100-00003D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64" name="Text Box 394741">
          <a:extLst>
            <a:ext uri="{FF2B5EF4-FFF2-40B4-BE49-F238E27FC236}">
              <a16:creationId xmlns:a16="http://schemas.microsoft.com/office/drawing/2014/main" id="{00000000-0008-0000-0100-00003E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65" name="Text Box 394742">
          <a:extLst>
            <a:ext uri="{FF2B5EF4-FFF2-40B4-BE49-F238E27FC236}">
              <a16:creationId xmlns:a16="http://schemas.microsoft.com/office/drawing/2014/main" id="{00000000-0008-0000-0100-00003F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66" name="Text Box 394743">
          <a:extLst>
            <a:ext uri="{FF2B5EF4-FFF2-40B4-BE49-F238E27FC236}">
              <a16:creationId xmlns:a16="http://schemas.microsoft.com/office/drawing/2014/main" id="{00000000-0008-0000-0100-000040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57150" cy="76200"/>
    <xdr:sp macro="" textlink="">
      <xdr:nvSpPr>
        <xdr:cNvPr id="2367" name="Text Box 394360">
          <a:extLst>
            <a:ext uri="{FF2B5EF4-FFF2-40B4-BE49-F238E27FC236}">
              <a16:creationId xmlns:a16="http://schemas.microsoft.com/office/drawing/2014/main" id="{00000000-0008-0000-0100-000041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57150" cy="76200"/>
    <xdr:sp macro="" textlink="">
      <xdr:nvSpPr>
        <xdr:cNvPr id="2368" name="Text Box 394744">
          <a:extLst>
            <a:ext uri="{FF2B5EF4-FFF2-40B4-BE49-F238E27FC236}">
              <a16:creationId xmlns:a16="http://schemas.microsoft.com/office/drawing/2014/main" id="{00000000-0008-0000-0100-000042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69" name="Text Box 394345">
          <a:extLst>
            <a:ext uri="{FF2B5EF4-FFF2-40B4-BE49-F238E27FC236}">
              <a16:creationId xmlns:a16="http://schemas.microsoft.com/office/drawing/2014/main" id="{00000000-0008-0000-0100-000043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70" name="Text Box 394346">
          <a:extLst>
            <a:ext uri="{FF2B5EF4-FFF2-40B4-BE49-F238E27FC236}">
              <a16:creationId xmlns:a16="http://schemas.microsoft.com/office/drawing/2014/main" id="{00000000-0008-0000-0100-000044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71" name="Text Box 394347">
          <a:extLst>
            <a:ext uri="{FF2B5EF4-FFF2-40B4-BE49-F238E27FC236}">
              <a16:creationId xmlns:a16="http://schemas.microsoft.com/office/drawing/2014/main" id="{00000000-0008-0000-0100-000045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72" name="Text Box 394348">
          <a:extLst>
            <a:ext uri="{FF2B5EF4-FFF2-40B4-BE49-F238E27FC236}">
              <a16:creationId xmlns:a16="http://schemas.microsoft.com/office/drawing/2014/main" id="{00000000-0008-0000-0100-000046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73" name="Text Box 394349">
          <a:extLst>
            <a:ext uri="{FF2B5EF4-FFF2-40B4-BE49-F238E27FC236}">
              <a16:creationId xmlns:a16="http://schemas.microsoft.com/office/drawing/2014/main" id="{00000000-0008-0000-0100-000047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74" name="Text Box 394350">
          <a:extLst>
            <a:ext uri="{FF2B5EF4-FFF2-40B4-BE49-F238E27FC236}">
              <a16:creationId xmlns:a16="http://schemas.microsoft.com/office/drawing/2014/main" id="{00000000-0008-0000-0100-000048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75" name="Text Box 394351">
          <a:extLst>
            <a:ext uri="{FF2B5EF4-FFF2-40B4-BE49-F238E27FC236}">
              <a16:creationId xmlns:a16="http://schemas.microsoft.com/office/drawing/2014/main" id="{00000000-0008-0000-0100-000049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76" name="Text Box 394352">
          <a:extLst>
            <a:ext uri="{FF2B5EF4-FFF2-40B4-BE49-F238E27FC236}">
              <a16:creationId xmlns:a16="http://schemas.microsoft.com/office/drawing/2014/main" id="{00000000-0008-0000-0100-00004A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77" name="Text Box 394353">
          <a:extLst>
            <a:ext uri="{FF2B5EF4-FFF2-40B4-BE49-F238E27FC236}">
              <a16:creationId xmlns:a16="http://schemas.microsoft.com/office/drawing/2014/main" id="{00000000-0008-0000-0100-00004B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78" name="Text Box 394354">
          <a:extLst>
            <a:ext uri="{FF2B5EF4-FFF2-40B4-BE49-F238E27FC236}">
              <a16:creationId xmlns:a16="http://schemas.microsoft.com/office/drawing/2014/main" id="{00000000-0008-0000-0100-00004C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79" name="Text Box 394355">
          <a:extLst>
            <a:ext uri="{FF2B5EF4-FFF2-40B4-BE49-F238E27FC236}">
              <a16:creationId xmlns:a16="http://schemas.microsoft.com/office/drawing/2014/main" id="{00000000-0008-0000-0100-00004D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80" name="Text Box 394356">
          <a:extLst>
            <a:ext uri="{FF2B5EF4-FFF2-40B4-BE49-F238E27FC236}">
              <a16:creationId xmlns:a16="http://schemas.microsoft.com/office/drawing/2014/main" id="{00000000-0008-0000-0100-00004E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81" name="Text Box 394357">
          <a:extLst>
            <a:ext uri="{FF2B5EF4-FFF2-40B4-BE49-F238E27FC236}">
              <a16:creationId xmlns:a16="http://schemas.microsoft.com/office/drawing/2014/main" id="{00000000-0008-0000-0100-00004F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82" name="Text Box 394358">
          <a:extLst>
            <a:ext uri="{FF2B5EF4-FFF2-40B4-BE49-F238E27FC236}">
              <a16:creationId xmlns:a16="http://schemas.microsoft.com/office/drawing/2014/main" id="{00000000-0008-0000-0100-000050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83" name="Text Box 394359">
          <a:extLst>
            <a:ext uri="{FF2B5EF4-FFF2-40B4-BE49-F238E27FC236}">
              <a16:creationId xmlns:a16="http://schemas.microsoft.com/office/drawing/2014/main" id="{00000000-0008-0000-0100-000051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84" name="Text Box 394729">
          <a:extLst>
            <a:ext uri="{FF2B5EF4-FFF2-40B4-BE49-F238E27FC236}">
              <a16:creationId xmlns:a16="http://schemas.microsoft.com/office/drawing/2014/main" id="{00000000-0008-0000-0100-000052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85" name="Text Box 394730">
          <a:extLst>
            <a:ext uri="{FF2B5EF4-FFF2-40B4-BE49-F238E27FC236}">
              <a16:creationId xmlns:a16="http://schemas.microsoft.com/office/drawing/2014/main" id="{00000000-0008-0000-0100-000053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86" name="Text Box 394731">
          <a:extLst>
            <a:ext uri="{FF2B5EF4-FFF2-40B4-BE49-F238E27FC236}">
              <a16:creationId xmlns:a16="http://schemas.microsoft.com/office/drawing/2014/main" id="{00000000-0008-0000-0100-000054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87" name="Text Box 394732">
          <a:extLst>
            <a:ext uri="{FF2B5EF4-FFF2-40B4-BE49-F238E27FC236}">
              <a16:creationId xmlns:a16="http://schemas.microsoft.com/office/drawing/2014/main" id="{00000000-0008-0000-0100-000055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88" name="Text Box 394733">
          <a:extLst>
            <a:ext uri="{FF2B5EF4-FFF2-40B4-BE49-F238E27FC236}">
              <a16:creationId xmlns:a16="http://schemas.microsoft.com/office/drawing/2014/main" id="{00000000-0008-0000-0100-000056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89" name="Text Box 394734">
          <a:extLst>
            <a:ext uri="{FF2B5EF4-FFF2-40B4-BE49-F238E27FC236}">
              <a16:creationId xmlns:a16="http://schemas.microsoft.com/office/drawing/2014/main" id="{00000000-0008-0000-0100-000057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90" name="Text Box 394735">
          <a:extLst>
            <a:ext uri="{FF2B5EF4-FFF2-40B4-BE49-F238E27FC236}">
              <a16:creationId xmlns:a16="http://schemas.microsoft.com/office/drawing/2014/main" id="{00000000-0008-0000-0100-000058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91" name="Text Box 394736">
          <a:extLst>
            <a:ext uri="{FF2B5EF4-FFF2-40B4-BE49-F238E27FC236}">
              <a16:creationId xmlns:a16="http://schemas.microsoft.com/office/drawing/2014/main" id="{00000000-0008-0000-0100-000059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92" name="Text Box 394737">
          <a:extLst>
            <a:ext uri="{FF2B5EF4-FFF2-40B4-BE49-F238E27FC236}">
              <a16:creationId xmlns:a16="http://schemas.microsoft.com/office/drawing/2014/main" id="{00000000-0008-0000-0100-00005A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93" name="Text Box 394738">
          <a:extLst>
            <a:ext uri="{FF2B5EF4-FFF2-40B4-BE49-F238E27FC236}">
              <a16:creationId xmlns:a16="http://schemas.microsoft.com/office/drawing/2014/main" id="{00000000-0008-0000-0100-00005B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94" name="Text Box 394739">
          <a:extLst>
            <a:ext uri="{FF2B5EF4-FFF2-40B4-BE49-F238E27FC236}">
              <a16:creationId xmlns:a16="http://schemas.microsoft.com/office/drawing/2014/main" id="{00000000-0008-0000-0100-00005C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95" name="Text Box 394740">
          <a:extLst>
            <a:ext uri="{FF2B5EF4-FFF2-40B4-BE49-F238E27FC236}">
              <a16:creationId xmlns:a16="http://schemas.microsoft.com/office/drawing/2014/main" id="{00000000-0008-0000-0100-00005D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96" name="Text Box 394741">
          <a:extLst>
            <a:ext uri="{FF2B5EF4-FFF2-40B4-BE49-F238E27FC236}">
              <a16:creationId xmlns:a16="http://schemas.microsoft.com/office/drawing/2014/main" id="{00000000-0008-0000-0100-00005E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97" name="Text Box 394742">
          <a:extLst>
            <a:ext uri="{FF2B5EF4-FFF2-40B4-BE49-F238E27FC236}">
              <a16:creationId xmlns:a16="http://schemas.microsoft.com/office/drawing/2014/main" id="{00000000-0008-0000-0100-00005F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98" name="Text Box 394743">
          <a:extLst>
            <a:ext uri="{FF2B5EF4-FFF2-40B4-BE49-F238E27FC236}">
              <a16:creationId xmlns:a16="http://schemas.microsoft.com/office/drawing/2014/main" id="{00000000-0008-0000-0100-000060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399" name="Text Box 394345">
          <a:extLst>
            <a:ext uri="{FF2B5EF4-FFF2-40B4-BE49-F238E27FC236}">
              <a16:creationId xmlns:a16="http://schemas.microsoft.com/office/drawing/2014/main" id="{00000000-0008-0000-0100-000061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00" name="Text Box 394346">
          <a:extLst>
            <a:ext uri="{FF2B5EF4-FFF2-40B4-BE49-F238E27FC236}">
              <a16:creationId xmlns:a16="http://schemas.microsoft.com/office/drawing/2014/main" id="{00000000-0008-0000-0100-000062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01" name="Text Box 394347">
          <a:extLst>
            <a:ext uri="{FF2B5EF4-FFF2-40B4-BE49-F238E27FC236}">
              <a16:creationId xmlns:a16="http://schemas.microsoft.com/office/drawing/2014/main" id="{00000000-0008-0000-0100-000063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02" name="Text Box 394348">
          <a:extLst>
            <a:ext uri="{FF2B5EF4-FFF2-40B4-BE49-F238E27FC236}">
              <a16:creationId xmlns:a16="http://schemas.microsoft.com/office/drawing/2014/main" id="{00000000-0008-0000-0100-000064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03" name="Text Box 394349">
          <a:extLst>
            <a:ext uri="{FF2B5EF4-FFF2-40B4-BE49-F238E27FC236}">
              <a16:creationId xmlns:a16="http://schemas.microsoft.com/office/drawing/2014/main" id="{00000000-0008-0000-0100-000065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04" name="Text Box 394350">
          <a:extLst>
            <a:ext uri="{FF2B5EF4-FFF2-40B4-BE49-F238E27FC236}">
              <a16:creationId xmlns:a16="http://schemas.microsoft.com/office/drawing/2014/main" id="{00000000-0008-0000-0100-000066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05" name="Text Box 394351">
          <a:extLst>
            <a:ext uri="{FF2B5EF4-FFF2-40B4-BE49-F238E27FC236}">
              <a16:creationId xmlns:a16="http://schemas.microsoft.com/office/drawing/2014/main" id="{00000000-0008-0000-0100-000067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06" name="Text Box 394352">
          <a:extLst>
            <a:ext uri="{FF2B5EF4-FFF2-40B4-BE49-F238E27FC236}">
              <a16:creationId xmlns:a16="http://schemas.microsoft.com/office/drawing/2014/main" id="{00000000-0008-0000-0100-000068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07" name="Text Box 394353">
          <a:extLst>
            <a:ext uri="{FF2B5EF4-FFF2-40B4-BE49-F238E27FC236}">
              <a16:creationId xmlns:a16="http://schemas.microsoft.com/office/drawing/2014/main" id="{00000000-0008-0000-0100-000069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08" name="Text Box 394354">
          <a:extLst>
            <a:ext uri="{FF2B5EF4-FFF2-40B4-BE49-F238E27FC236}">
              <a16:creationId xmlns:a16="http://schemas.microsoft.com/office/drawing/2014/main" id="{00000000-0008-0000-0100-00006A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09" name="Text Box 394355">
          <a:extLst>
            <a:ext uri="{FF2B5EF4-FFF2-40B4-BE49-F238E27FC236}">
              <a16:creationId xmlns:a16="http://schemas.microsoft.com/office/drawing/2014/main" id="{00000000-0008-0000-0100-00006B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10" name="Text Box 394356">
          <a:extLst>
            <a:ext uri="{FF2B5EF4-FFF2-40B4-BE49-F238E27FC236}">
              <a16:creationId xmlns:a16="http://schemas.microsoft.com/office/drawing/2014/main" id="{00000000-0008-0000-0100-00006C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11" name="Text Box 394357">
          <a:extLst>
            <a:ext uri="{FF2B5EF4-FFF2-40B4-BE49-F238E27FC236}">
              <a16:creationId xmlns:a16="http://schemas.microsoft.com/office/drawing/2014/main" id="{00000000-0008-0000-0100-00006D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12" name="Text Box 394358">
          <a:extLst>
            <a:ext uri="{FF2B5EF4-FFF2-40B4-BE49-F238E27FC236}">
              <a16:creationId xmlns:a16="http://schemas.microsoft.com/office/drawing/2014/main" id="{00000000-0008-0000-0100-00006E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13" name="Text Box 394359">
          <a:extLst>
            <a:ext uri="{FF2B5EF4-FFF2-40B4-BE49-F238E27FC236}">
              <a16:creationId xmlns:a16="http://schemas.microsoft.com/office/drawing/2014/main" id="{00000000-0008-0000-0100-00006F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14" name="Text Box 394729">
          <a:extLst>
            <a:ext uri="{FF2B5EF4-FFF2-40B4-BE49-F238E27FC236}">
              <a16:creationId xmlns:a16="http://schemas.microsoft.com/office/drawing/2014/main" id="{00000000-0008-0000-0100-000070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15" name="Text Box 394730">
          <a:extLst>
            <a:ext uri="{FF2B5EF4-FFF2-40B4-BE49-F238E27FC236}">
              <a16:creationId xmlns:a16="http://schemas.microsoft.com/office/drawing/2014/main" id="{00000000-0008-0000-0100-000071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16" name="Text Box 394731">
          <a:extLst>
            <a:ext uri="{FF2B5EF4-FFF2-40B4-BE49-F238E27FC236}">
              <a16:creationId xmlns:a16="http://schemas.microsoft.com/office/drawing/2014/main" id="{00000000-0008-0000-0100-000072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17" name="Text Box 394732">
          <a:extLst>
            <a:ext uri="{FF2B5EF4-FFF2-40B4-BE49-F238E27FC236}">
              <a16:creationId xmlns:a16="http://schemas.microsoft.com/office/drawing/2014/main" id="{00000000-0008-0000-0100-000073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18" name="Text Box 394733">
          <a:extLst>
            <a:ext uri="{FF2B5EF4-FFF2-40B4-BE49-F238E27FC236}">
              <a16:creationId xmlns:a16="http://schemas.microsoft.com/office/drawing/2014/main" id="{00000000-0008-0000-0100-000074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19" name="Text Box 394734">
          <a:extLst>
            <a:ext uri="{FF2B5EF4-FFF2-40B4-BE49-F238E27FC236}">
              <a16:creationId xmlns:a16="http://schemas.microsoft.com/office/drawing/2014/main" id="{00000000-0008-0000-0100-000075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20" name="Text Box 394735">
          <a:extLst>
            <a:ext uri="{FF2B5EF4-FFF2-40B4-BE49-F238E27FC236}">
              <a16:creationId xmlns:a16="http://schemas.microsoft.com/office/drawing/2014/main" id="{00000000-0008-0000-0100-000076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21" name="Text Box 394736">
          <a:extLst>
            <a:ext uri="{FF2B5EF4-FFF2-40B4-BE49-F238E27FC236}">
              <a16:creationId xmlns:a16="http://schemas.microsoft.com/office/drawing/2014/main" id="{00000000-0008-0000-0100-000077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22" name="Text Box 394737">
          <a:extLst>
            <a:ext uri="{FF2B5EF4-FFF2-40B4-BE49-F238E27FC236}">
              <a16:creationId xmlns:a16="http://schemas.microsoft.com/office/drawing/2014/main" id="{00000000-0008-0000-0100-000078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23" name="Text Box 394738">
          <a:extLst>
            <a:ext uri="{FF2B5EF4-FFF2-40B4-BE49-F238E27FC236}">
              <a16:creationId xmlns:a16="http://schemas.microsoft.com/office/drawing/2014/main" id="{00000000-0008-0000-0100-000079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24" name="Text Box 394739">
          <a:extLst>
            <a:ext uri="{FF2B5EF4-FFF2-40B4-BE49-F238E27FC236}">
              <a16:creationId xmlns:a16="http://schemas.microsoft.com/office/drawing/2014/main" id="{00000000-0008-0000-0100-00007A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25" name="Text Box 394740">
          <a:extLst>
            <a:ext uri="{FF2B5EF4-FFF2-40B4-BE49-F238E27FC236}">
              <a16:creationId xmlns:a16="http://schemas.microsoft.com/office/drawing/2014/main" id="{00000000-0008-0000-0100-00007B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26" name="Text Box 394741">
          <a:extLst>
            <a:ext uri="{FF2B5EF4-FFF2-40B4-BE49-F238E27FC236}">
              <a16:creationId xmlns:a16="http://schemas.microsoft.com/office/drawing/2014/main" id="{00000000-0008-0000-0100-00007C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27" name="Text Box 394742">
          <a:extLst>
            <a:ext uri="{FF2B5EF4-FFF2-40B4-BE49-F238E27FC236}">
              <a16:creationId xmlns:a16="http://schemas.microsoft.com/office/drawing/2014/main" id="{00000000-0008-0000-0100-00007D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28" name="Text Box 394743">
          <a:extLst>
            <a:ext uri="{FF2B5EF4-FFF2-40B4-BE49-F238E27FC236}">
              <a16:creationId xmlns:a16="http://schemas.microsoft.com/office/drawing/2014/main" id="{00000000-0008-0000-0100-00007E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29" name="Text Box 394345">
          <a:extLst>
            <a:ext uri="{FF2B5EF4-FFF2-40B4-BE49-F238E27FC236}">
              <a16:creationId xmlns:a16="http://schemas.microsoft.com/office/drawing/2014/main" id="{00000000-0008-0000-0100-00007F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30" name="Text Box 394346">
          <a:extLst>
            <a:ext uri="{FF2B5EF4-FFF2-40B4-BE49-F238E27FC236}">
              <a16:creationId xmlns:a16="http://schemas.microsoft.com/office/drawing/2014/main" id="{00000000-0008-0000-0100-000080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31" name="Text Box 394347">
          <a:extLst>
            <a:ext uri="{FF2B5EF4-FFF2-40B4-BE49-F238E27FC236}">
              <a16:creationId xmlns:a16="http://schemas.microsoft.com/office/drawing/2014/main" id="{00000000-0008-0000-0100-000081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32" name="Text Box 394348">
          <a:extLst>
            <a:ext uri="{FF2B5EF4-FFF2-40B4-BE49-F238E27FC236}">
              <a16:creationId xmlns:a16="http://schemas.microsoft.com/office/drawing/2014/main" id="{00000000-0008-0000-0100-000082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33" name="Text Box 394349">
          <a:extLst>
            <a:ext uri="{FF2B5EF4-FFF2-40B4-BE49-F238E27FC236}">
              <a16:creationId xmlns:a16="http://schemas.microsoft.com/office/drawing/2014/main" id="{00000000-0008-0000-0100-000083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34" name="Text Box 394350">
          <a:extLst>
            <a:ext uri="{FF2B5EF4-FFF2-40B4-BE49-F238E27FC236}">
              <a16:creationId xmlns:a16="http://schemas.microsoft.com/office/drawing/2014/main" id="{00000000-0008-0000-0100-000084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35" name="Text Box 394351">
          <a:extLst>
            <a:ext uri="{FF2B5EF4-FFF2-40B4-BE49-F238E27FC236}">
              <a16:creationId xmlns:a16="http://schemas.microsoft.com/office/drawing/2014/main" id="{00000000-0008-0000-0100-000085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36" name="Text Box 394352">
          <a:extLst>
            <a:ext uri="{FF2B5EF4-FFF2-40B4-BE49-F238E27FC236}">
              <a16:creationId xmlns:a16="http://schemas.microsoft.com/office/drawing/2014/main" id="{00000000-0008-0000-0100-000086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37" name="Text Box 394353">
          <a:extLst>
            <a:ext uri="{FF2B5EF4-FFF2-40B4-BE49-F238E27FC236}">
              <a16:creationId xmlns:a16="http://schemas.microsoft.com/office/drawing/2014/main" id="{00000000-0008-0000-0100-000087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38" name="Text Box 394354">
          <a:extLst>
            <a:ext uri="{FF2B5EF4-FFF2-40B4-BE49-F238E27FC236}">
              <a16:creationId xmlns:a16="http://schemas.microsoft.com/office/drawing/2014/main" id="{00000000-0008-0000-0100-000088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39" name="Text Box 394355">
          <a:extLst>
            <a:ext uri="{FF2B5EF4-FFF2-40B4-BE49-F238E27FC236}">
              <a16:creationId xmlns:a16="http://schemas.microsoft.com/office/drawing/2014/main" id="{00000000-0008-0000-0100-000089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40" name="Text Box 394356">
          <a:extLst>
            <a:ext uri="{FF2B5EF4-FFF2-40B4-BE49-F238E27FC236}">
              <a16:creationId xmlns:a16="http://schemas.microsoft.com/office/drawing/2014/main" id="{00000000-0008-0000-0100-00008A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41" name="Text Box 394357">
          <a:extLst>
            <a:ext uri="{FF2B5EF4-FFF2-40B4-BE49-F238E27FC236}">
              <a16:creationId xmlns:a16="http://schemas.microsoft.com/office/drawing/2014/main" id="{00000000-0008-0000-0100-00008B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42" name="Text Box 394358">
          <a:extLst>
            <a:ext uri="{FF2B5EF4-FFF2-40B4-BE49-F238E27FC236}">
              <a16:creationId xmlns:a16="http://schemas.microsoft.com/office/drawing/2014/main" id="{00000000-0008-0000-0100-00008C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43" name="Text Box 394359">
          <a:extLst>
            <a:ext uri="{FF2B5EF4-FFF2-40B4-BE49-F238E27FC236}">
              <a16:creationId xmlns:a16="http://schemas.microsoft.com/office/drawing/2014/main" id="{00000000-0008-0000-0100-00008D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44" name="Text Box 394729">
          <a:extLst>
            <a:ext uri="{FF2B5EF4-FFF2-40B4-BE49-F238E27FC236}">
              <a16:creationId xmlns:a16="http://schemas.microsoft.com/office/drawing/2014/main" id="{00000000-0008-0000-0100-00008E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45" name="Text Box 394730">
          <a:extLst>
            <a:ext uri="{FF2B5EF4-FFF2-40B4-BE49-F238E27FC236}">
              <a16:creationId xmlns:a16="http://schemas.microsoft.com/office/drawing/2014/main" id="{00000000-0008-0000-0100-00008F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46" name="Text Box 394731">
          <a:extLst>
            <a:ext uri="{FF2B5EF4-FFF2-40B4-BE49-F238E27FC236}">
              <a16:creationId xmlns:a16="http://schemas.microsoft.com/office/drawing/2014/main" id="{00000000-0008-0000-0100-000090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47" name="Text Box 394732">
          <a:extLst>
            <a:ext uri="{FF2B5EF4-FFF2-40B4-BE49-F238E27FC236}">
              <a16:creationId xmlns:a16="http://schemas.microsoft.com/office/drawing/2014/main" id="{00000000-0008-0000-0100-000091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48" name="Text Box 394733">
          <a:extLst>
            <a:ext uri="{FF2B5EF4-FFF2-40B4-BE49-F238E27FC236}">
              <a16:creationId xmlns:a16="http://schemas.microsoft.com/office/drawing/2014/main" id="{00000000-0008-0000-0100-000092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49" name="Text Box 394734">
          <a:extLst>
            <a:ext uri="{FF2B5EF4-FFF2-40B4-BE49-F238E27FC236}">
              <a16:creationId xmlns:a16="http://schemas.microsoft.com/office/drawing/2014/main" id="{00000000-0008-0000-0100-000093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50" name="Text Box 394735">
          <a:extLst>
            <a:ext uri="{FF2B5EF4-FFF2-40B4-BE49-F238E27FC236}">
              <a16:creationId xmlns:a16="http://schemas.microsoft.com/office/drawing/2014/main" id="{00000000-0008-0000-0100-000094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51" name="Text Box 394736">
          <a:extLst>
            <a:ext uri="{FF2B5EF4-FFF2-40B4-BE49-F238E27FC236}">
              <a16:creationId xmlns:a16="http://schemas.microsoft.com/office/drawing/2014/main" id="{00000000-0008-0000-0100-000095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52" name="Text Box 394737">
          <a:extLst>
            <a:ext uri="{FF2B5EF4-FFF2-40B4-BE49-F238E27FC236}">
              <a16:creationId xmlns:a16="http://schemas.microsoft.com/office/drawing/2014/main" id="{00000000-0008-0000-0100-000096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53" name="Text Box 394738">
          <a:extLst>
            <a:ext uri="{FF2B5EF4-FFF2-40B4-BE49-F238E27FC236}">
              <a16:creationId xmlns:a16="http://schemas.microsoft.com/office/drawing/2014/main" id="{00000000-0008-0000-0100-000097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54" name="Text Box 394739">
          <a:extLst>
            <a:ext uri="{FF2B5EF4-FFF2-40B4-BE49-F238E27FC236}">
              <a16:creationId xmlns:a16="http://schemas.microsoft.com/office/drawing/2014/main" id="{00000000-0008-0000-0100-000098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55" name="Text Box 394740">
          <a:extLst>
            <a:ext uri="{FF2B5EF4-FFF2-40B4-BE49-F238E27FC236}">
              <a16:creationId xmlns:a16="http://schemas.microsoft.com/office/drawing/2014/main" id="{00000000-0008-0000-0100-000099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56" name="Text Box 394741">
          <a:extLst>
            <a:ext uri="{FF2B5EF4-FFF2-40B4-BE49-F238E27FC236}">
              <a16:creationId xmlns:a16="http://schemas.microsoft.com/office/drawing/2014/main" id="{00000000-0008-0000-0100-00009A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57" name="Text Box 394742">
          <a:extLst>
            <a:ext uri="{FF2B5EF4-FFF2-40B4-BE49-F238E27FC236}">
              <a16:creationId xmlns:a16="http://schemas.microsoft.com/office/drawing/2014/main" id="{00000000-0008-0000-0100-00009B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58" name="Text Box 394743">
          <a:extLst>
            <a:ext uri="{FF2B5EF4-FFF2-40B4-BE49-F238E27FC236}">
              <a16:creationId xmlns:a16="http://schemas.microsoft.com/office/drawing/2014/main" id="{00000000-0008-0000-0100-00009C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57150" cy="76200"/>
    <xdr:sp macro="" textlink="">
      <xdr:nvSpPr>
        <xdr:cNvPr id="2459" name="Text Box 394360">
          <a:extLst>
            <a:ext uri="{FF2B5EF4-FFF2-40B4-BE49-F238E27FC236}">
              <a16:creationId xmlns:a16="http://schemas.microsoft.com/office/drawing/2014/main" id="{00000000-0008-0000-0100-00009D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57150" cy="76200"/>
    <xdr:sp macro="" textlink="">
      <xdr:nvSpPr>
        <xdr:cNvPr id="2460" name="Text Box 394744">
          <a:extLst>
            <a:ext uri="{FF2B5EF4-FFF2-40B4-BE49-F238E27FC236}">
              <a16:creationId xmlns:a16="http://schemas.microsoft.com/office/drawing/2014/main" id="{00000000-0008-0000-0100-00009E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61" name="Text Box 394345">
          <a:extLst>
            <a:ext uri="{FF2B5EF4-FFF2-40B4-BE49-F238E27FC236}">
              <a16:creationId xmlns:a16="http://schemas.microsoft.com/office/drawing/2014/main" id="{00000000-0008-0000-0100-00009F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62" name="Text Box 394346">
          <a:extLst>
            <a:ext uri="{FF2B5EF4-FFF2-40B4-BE49-F238E27FC236}">
              <a16:creationId xmlns:a16="http://schemas.microsoft.com/office/drawing/2014/main" id="{00000000-0008-0000-0100-0000A0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63" name="Text Box 394347">
          <a:extLst>
            <a:ext uri="{FF2B5EF4-FFF2-40B4-BE49-F238E27FC236}">
              <a16:creationId xmlns:a16="http://schemas.microsoft.com/office/drawing/2014/main" id="{00000000-0008-0000-0100-0000A1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64" name="Text Box 394348">
          <a:extLst>
            <a:ext uri="{FF2B5EF4-FFF2-40B4-BE49-F238E27FC236}">
              <a16:creationId xmlns:a16="http://schemas.microsoft.com/office/drawing/2014/main" id="{00000000-0008-0000-0100-0000A2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65" name="Text Box 394349">
          <a:extLst>
            <a:ext uri="{FF2B5EF4-FFF2-40B4-BE49-F238E27FC236}">
              <a16:creationId xmlns:a16="http://schemas.microsoft.com/office/drawing/2014/main" id="{00000000-0008-0000-0100-0000A3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66" name="Text Box 394350">
          <a:extLst>
            <a:ext uri="{FF2B5EF4-FFF2-40B4-BE49-F238E27FC236}">
              <a16:creationId xmlns:a16="http://schemas.microsoft.com/office/drawing/2014/main" id="{00000000-0008-0000-0100-0000A4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67" name="Text Box 394351">
          <a:extLst>
            <a:ext uri="{FF2B5EF4-FFF2-40B4-BE49-F238E27FC236}">
              <a16:creationId xmlns:a16="http://schemas.microsoft.com/office/drawing/2014/main" id="{00000000-0008-0000-0100-0000A5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68" name="Text Box 394352">
          <a:extLst>
            <a:ext uri="{FF2B5EF4-FFF2-40B4-BE49-F238E27FC236}">
              <a16:creationId xmlns:a16="http://schemas.microsoft.com/office/drawing/2014/main" id="{00000000-0008-0000-0100-0000A6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69" name="Text Box 394353">
          <a:extLst>
            <a:ext uri="{FF2B5EF4-FFF2-40B4-BE49-F238E27FC236}">
              <a16:creationId xmlns:a16="http://schemas.microsoft.com/office/drawing/2014/main" id="{00000000-0008-0000-0100-0000A7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70" name="Text Box 394354">
          <a:extLst>
            <a:ext uri="{FF2B5EF4-FFF2-40B4-BE49-F238E27FC236}">
              <a16:creationId xmlns:a16="http://schemas.microsoft.com/office/drawing/2014/main" id="{00000000-0008-0000-0100-0000A8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71" name="Text Box 394355">
          <a:extLst>
            <a:ext uri="{FF2B5EF4-FFF2-40B4-BE49-F238E27FC236}">
              <a16:creationId xmlns:a16="http://schemas.microsoft.com/office/drawing/2014/main" id="{00000000-0008-0000-0100-0000A9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72" name="Text Box 394356">
          <a:extLst>
            <a:ext uri="{FF2B5EF4-FFF2-40B4-BE49-F238E27FC236}">
              <a16:creationId xmlns:a16="http://schemas.microsoft.com/office/drawing/2014/main" id="{00000000-0008-0000-0100-0000AA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73" name="Text Box 394357">
          <a:extLst>
            <a:ext uri="{FF2B5EF4-FFF2-40B4-BE49-F238E27FC236}">
              <a16:creationId xmlns:a16="http://schemas.microsoft.com/office/drawing/2014/main" id="{00000000-0008-0000-0100-0000AB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74" name="Text Box 394358">
          <a:extLst>
            <a:ext uri="{FF2B5EF4-FFF2-40B4-BE49-F238E27FC236}">
              <a16:creationId xmlns:a16="http://schemas.microsoft.com/office/drawing/2014/main" id="{00000000-0008-0000-0100-0000AC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75" name="Text Box 394359">
          <a:extLst>
            <a:ext uri="{FF2B5EF4-FFF2-40B4-BE49-F238E27FC236}">
              <a16:creationId xmlns:a16="http://schemas.microsoft.com/office/drawing/2014/main" id="{00000000-0008-0000-0100-0000AD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76" name="Text Box 394729">
          <a:extLst>
            <a:ext uri="{FF2B5EF4-FFF2-40B4-BE49-F238E27FC236}">
              <a16:creationId xmlns:a16="http://schemas.microsoft.com/office/drawing/2014/main" id="{00000000-0008-0000-0100-0000AE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77" name="Text Box 394730">
          <a:extLst>
            <a:ext uri="{FF2B5EF4-FFF2-40B4-BE49-F238E27FC236}">
              <a16:creationId xmlns:a16="http://schemas.microsoft.com/office/drawing/2014/main" id="{00000000-0008-0000-0100-0000AF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78" name="Text Box 394731">
          <a:extLst>
            <a:ext uri="{FF2B5EF4-FFF2-40B4-BE49-F238E27FC236}">
              <a16:creationId xmlns:a16="http://schemas.microsoft.com/office/drawing/2014/main" id="{00000000-0008-0000-0100-0000B0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79" name="Text Box 394732">
          <a:extLst>
            <a:ext uri="{FF2B5EF4-FFF2-40B4-BE49-F238E27FC236}">
              <a16:creationId xmlns:a16="http://schemas.microsoft.com/office/drawing/2014/main" id="{00000000-0008-0000-0100-0000B1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80" name="Text Box 394733">
          <a:extLst>
            <a:ext uri="{FF2B5EF4-FFF2-40B4-BE49-F238E27FC236}">
              <a16:creationId xmlns:a16="http://schemas.microsoft.com/office/drawing/2014/main" id="{00000000-0008-0000-0100-0000B2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81" name="Text Box 394734">
          <a:extLst>
            <a:ext uri="{FF2B5EF4-FFF2-40B4-BE49-F238E27FC236}">
              <a16:creationId xmlns:a16="http://schemas.microsoft.com/office/drawing/2014/main" id="{00000000-0008-0000-0100-0000B3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82" name="Text Box 394735">
          <a:extLst>
            <a:ext uri="{FF2B5EF4-FFF2-40B4-BE49-F238E27FC236}">
              <a16:creationId xmlns:a16="http://schemas.microsoft.com/office/drawing/2014/main" id="{00000000-0008-0000-0100-0000B4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83" name="Text Box 394736">
          <a:extLst>
            <a:ext uri="{FF2B5EF4-FFF2-40B4-BE49-F238E27FC236}">
              <a16:creationId xmlns:a16="http://schemas.microsoft.com/office/drawing/2014/main" id="{00000000-0008-0000-0100-0000B5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84" name="Text Box 394737">
          <a:extLst>
            <a:ext uri="{FF2B5EF4-FFF2-40B4-BE49-F238E27FC236}">
              <a16:creationId xmlns:a16="http://schemas.microsoft.com/office/drawing/2014/main" id="{00000000-0008-0000-0100-0000B6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85" name="Text Box 394738">
          <a:extLst>
            <a:ext uri="{FF2B5EF4-FFF2-40B4-BE49-F238E27FC236}">
              <a16:creationId xmlns:a16="http://schemas.microsoft.com/office/drawing/2014/main" id="{00000000-0008-0000-0100-0000B7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86" name="Text Box 394739">
          <a:extLst>
            <a:ext uri="{FF2B5EF4-FFF2-40B4-BE49-F238E27FC236}">
              <a16:creationId xmlns:a16="http://schemas.microsoft.com/office/drawing/2014/main" id="{00000000-0008-0000-0100-0000B8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87" name="Text Box 394740">
          <a:extLst>
            <a:ext uri="{FF2B5EF4-FFF2-40B4-BE49-F238E27FC236}">
              <a16:creationId xmlns:a16="http://schemas.microsoft.com/office/drawing/2014/main" id="{00000000-0008-0000-0100-0000B9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88" name="Text Box 394741">
          <a:extLst>
            <a:ext uri="{FF2B5EF4-FFF2-40B4-BE49-F238E27FC236}">
              <a16:creationId xmlns:a16="http://schemas.microsoft.com/office/drawing/2014/main" id="{00000000-0008-0000-0100-0000BA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89" name="Text Box 394742">
          <a:extLst>
            <a:ext uri="{FF2B5EF4-FFF2-40B4-BE49-F238E27FC236}">
              <a16:creationId xmlns:a16="http://schemas.microsoft.com/office/drawing/2014/main" id="{00000000-0008-0000-0100-0000BB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90" name="Text Box 394743">
          <a:extLst>
            <a:ext uri="{FF2B5EF4-FFF2-40B4-BE49-F238E27FC236}">
              <a16:creationId xmlns:a16="http://schemas.microsoft.com/office/drawing/2014/main" id="{00000000-0008-0000-0100-0000BC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57150" cy="76200"/>
    <xdr:sp macro="" textlink="">
      <xdr:nvSpPr>
        <xdr:cNvPr id="2491" name="Text Box 394360">
          <a:extLst>
            <a:ext uri="{FF2B5EF4-FFF2-40B4-BE49-F238E27FC236}">
              <a16:creationId xmlns:a16="http://schemas.microsoft.com/office/drawing/2014/main" id="{00000000-0008-0000-0100-0000BD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57150" cy="76200"/>
    <xdr:sp macro="" textlink="">
      <xdr:nvSpPr>
        <xdr:cNvPr id="2492" name="Text Box 394744">
          <a:extLst>
            <a:ext uri="{FF2B5EF4-FFF2-40B4-BE49-F238E27FC236}">
              <a16:creationId xmlns:a16="http://schemas.microsoft.com/office/drawing/2014/main" id="{00000000-0008-0000-0100-0000BE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93" name="Text Box 394345">
          <a:extLst>
            <a:ext uri="{FF2B5EF4-FFF2-40B4-BE49-F238E27FC236}">
              <a16:creationId xmlns:a16="http://schemas.microsoft.com/office/drawing/2014/main" id="{00000000-0008-0000-0100-0000BF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94" name="Text Box 394346">
          <a:extLst>
            <a:ext uri="{FF2B5EF4-FFF2-40B4-BE49-F238E27FC236}">
              <a16:creationId xmlns:a16="http://schemas.microsoft.com/office/drawing/2014/main" id="{00000000-0008-0000-0100-0000C0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95" name="Text Box 394347">
          <a:extLst>
            <a:ext uri="{FF2B5EF4-FFF2-40B4-BE49-F238E27FC236}">
              <a16:creationId xmlns:a16="http://schemas.microsoft.com/office/drawing/2014/main" id="{00000000-0008-0000-0100-0000C1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96" name="Text Box 394348">
          <a:extLst>
            <a:ext uri="{FF2B5EF4-FFF2-40B4-BE49-F238E27FC236}">
              <a16:creationId xmlns:a16="http://schemas.microsoft.com/office/drawing/2014/main" id="{00000000-0008-0000-0100-0000C2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97" name="Text Box 394349">
          <a:extLst>
            <a:ext uri="{FF2B5EF4-FFF2-40B4-BE49-F238E27FC236}">
              <a16:creationId xmlns:a16="http://schemas.microsoft.com/office/drawing/2014/main" id="{00000000-0008-0000-0100-0000C3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98" name="Text Box 394350">
          <a:extLst>
            <a:ext uri="{FF2B5EF4-FFF2-40B4-BE49-F238E27FC236}">
              <a16:creationId xmlns:a16="http://schemas.microsoft.com/office/drawing/2014/main" id="{00000000-0008-0000-0100-0000C4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499" name="Text Box 394351">
          <a:extLst>
            <a:ext uri="{FF2B5EF4-FFF2-40B4-BE49-F238E27FC236}">
              <a16:creationId xmlns:a16="http://schemas.microsoft.com/office/drawing/2014/main" id="{00000000-0008-0000-0100-0000C5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500" name="Text Box 394352">
          <a:extLst>
            <a:ext uri="{FF2B5EF4-FFF2-40B4-BE49-F238E27FC236}">
              <a16:creationId xmlns:a16="http://schemas.microsoft.com/office/drawing/2014/main" id="{00000000-0008-0000-0100-0000C6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501" name="Text Box 394353">
          <a:extLst>
            <a:ext uri="{FF2B5EF4-FFF2-40B4-BE49-F238E27FC236}">
              <a16:creationId xmlns:a16="http://schemas.microsoft.com/office/drawing/2014/main" id="{00000000-0008-0000-0100-0000C7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502" name="Text Box 394354">
          <a:extLst>
            <a:ext uri="{FF2B5EF4-FFF2-40B4-BE49-F238E27FC236}">
              <a16:creationId xmlns:a16="http://schemas.microsoft.com/office/drawing/2014/main" id="{00000000-0008-0000-0100-0000C8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503" name="Text Box 394355">
          <a:extLst>
            <a:ext uri="{FF2B5EF4-FFF2-40B4-BE49-F238E27FC236}">
              <a16:creationId xmlns:a16="http://schemas.microsoft.com/office/drawing/2014/main" id="{00000000-0008-0000-0100-0000C9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504" name="Text Box 394356">
          <a:extLst>
            <a:ext uri="{FF2B5EF4-FFF2-40B4-BE49-F238E27FC236}">
              <a16:creationId xmlns:a16="http://schemas.microsoft.com/office/drawing/2014/main" id="{00000000-0008-0000-0100-0000CA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505" name="Text Box 394357">
          <a:extLst>
            <a:ext uri="{FF2B5EF4-FFF2-40B4-BE49-F238E27FC236}">
              <a16:creationId xmlns:a16="http://schemas.microsoft.com/office/drawing/2014/main" id="{00000000-0008-0000-0100-0000CB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506" name="Text Box 394358">
          <a:extLst>
            <a:ext uri="{FF2B5EF4-FFF2-40B4-BE49-F238E27FC236}">
              <a16:creationId xmlns:a16="http://schemas.microsoft.com/office/drawing/2014/main" id="{00000000-0008-0000-0100-0000CC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507" name="Text Box 394359">
          <a:extLst>
            <a:ext uri="{FF2B5EF4-FFF2-40B4-BE49-F238E27FC236}">
              <a16:creationId xmlns:a16="http://schemas.microsoft.com/office/drawing/2014/main" id="{00000000-0008-0000-0100-0000CD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508" name="Text Box 394729">
          <a:extLst>
            <a:ext uri="{FF2B5EF4-FFF2-40B4-BE49-F238E27FC236}">
              <a16:creationId xmlns:a16="http://schemas.microsoft.com/office/drawing/2014/main" id="{00000000-0008-0000-0100-0000CE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509" name="Text Box 394730">
          <a:extLst>
            <a:ext uri="{FF2B5EF4-FFF2-40B4-BE49-F238E27FC236}">
              <a16:creationId xmlns:a16="http://schemas.microsoft.com/office/drawing/2014/main" id="{00000000-0008-0000-0100-0000CF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510" name="Text Box 394731">
          <a:extLst>
            <a:ext uri="{FF2B5EF4-FFF2-40B4-BE49-F238E27FC236}">
              <a16:creationId xmlns:a16="http://schemas.microsoft.com/office/drawing/2014/main" id="{00000000-0008-0000-0100-0000D0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511" name="Text Box 394732">
          <a:extLst>
            <a:ext uri="{FF2B5EF4-FFF2-40B4-BE49-F238E27FC236}">
              <a16:creationId xmlns:a16="http://schemas.microsoft.com/office/drawing/2014/main" id="{00000000-0008-0000-0100-0000D1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512" name="Text Box 394733">
          <a:extLst>
            <a:ext uri="{FF2B5EF4-FFF2-40B4-BE49-F238E27FC236}">
              <a16:creationId xmlns:a16="http://schemas.microsoft.com/office/drawing/2014/main" id="{00000000-0008-0000-0100-0000D2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513" name="Text Box 394734">
          <a:extLst>
            <a:ext uri="{FF2B5EF4-FFF2-40B4-BE49-F238E27FC236}">
              <a16:creationId xmlns:a16="http://schemas.microsoft.com/office/drawing/2014/main" id="{00000000-0008-0000-0100-0000D3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514" name="Text Box 394735">
          <a:extLst>
            <a:ext uri="{FF2B5EF4-FFF2-40B4-BE49-F238E27FC236}">
              <a16:creationId xmlns:a16="http://schemas.microsoft.com/office/drawing/2014/main" id="{00000000-0008-0000-0100-0000D4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515" name="Text Box 394736">
          <a:extLst>
            <a:ext uri="{FF2B5EF4-FFF2-40B4-BE49-F238E27FC236}">
              <a16:creationId xmlns:a16="http://schemas.microsoft.com/office/drawing/2014/main" id="{00000000-0008-0000-0100-0000D5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516" name="Text Box 394737">
          <a:extLst>
            <a:ext uri="{FF2B5EF4-FFF2-40B4-BE49-F238E27FC236}">
              <a16:creationId xmlns:a16="http://schemas.microsoft.com/office/drawing/2014/main" id="{00000000-0008-0000-0100-0000D6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517" name="Text Box 394738">
          <a:extLst>
            <a:ext uri="{FF2B5EF4-FFF2-40B4-BE49-F238E27FC236}">
              <a16:creationId xmlns:a16="http://schemas.microsoft.com/office/drawing/2014/main" id="{00000000-0008-0000-0100-0000D7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518" name="Text Box 394739">
          <a:extLst>
            <a:ext uri="{FF2B5EF4-FFF2-40B4-BE49-F238E27FC236}">
              <a16:creationId xmlns:a16="http://schemas.microsoft.com/office/drawing/2014/main" id="{00000000-0008-0000-0100-0000D8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519" name="Text Box 394740">
          <a:extLst>
            <a:ext uri="{FF2B5EF4-FFF2-40B4-BE49-F238E27FC236}">
              <a16:creationId xmlns:a16="http://schemas.microsoft.com/office/drawing/2014/main" id="{00000000-0008-0000-0100-0000D9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520" name="Text Box 394741">
          <a:extLst>
            <a:ext uri="{FF2B5EF4-FFF2-40B4-BE49-F238E27FC236}">
              <a16:creationId xmlns:a16="http://schemas.microsoft.com/office/drawing/2014/main" id="{00000000-0008-0000-0100-0000DA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521" name="Text Box 394742">
          <a:extLst>
            <a:ext uri="{FF2B5EF4-FFF2-40B4-BE49-F238E27FC236}">
              <a16:creationId xmlns:a16="http://schemas.microsoft.com/office/drawing/2014/main" id="{00000000-0008-0000-0100-0000DB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216</xdr:row>
      <xdr:rowOff>0</xdr:rowOff>
    </xdr:from>
    <xdr:ext cx="95250" cy="38100"/>
    <xdr:sp macro="" textlink="">
      <xdr:nvSpPr>
        <xdr:cNvPr id="2522" name="Text Box 394743">
          <a:extLst>
            <a:ext uri="{FF2B5EF4-FFF2-40B4-BE49-F238E27FC236}">
              <a16:creationId xmlns:a16="http://schemas.microsoft.com/office/drawing/2014/main" id="{00000000-0008-0000-0100-0000DC0A0000}"/>
            </a:ext>
          </a:extLst>
        </xdr:cNvPr>
        <xdr:cNvSpPr txBox="1">
          <a:spLocks noChangeArrowheads="1"/>
        </xdr:cNvSpPr>
      </xdr:nvSpPr>
      <xdr:spPr bwMode="auto">
        <a:xfrm>
          <a:off x="0" y="118300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266700" cy="38100"/>
    <xdr:sp macro="" textlink="">
      <xdr:nvSpPr>
        <xdr:cNvPr id="2523" name="Text Box 4">
          <a:extLst>
            <a:ext uri="{FF2B5EF4-FFF2-40B4-BE49-F238E27FC236}">
              <a16:creationId xmlns:a16="http://schemas.microsoft.com/office/drawing/2014/main" id="{00000000-0008-0000-0100-000064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24" name="Text Box 394345">
          <a:extLst>
            <a:ext uri="{FF2B5EF4-FFF2-40B4-BE49-F238E27FC236}">
              <a16:creationId xmlns:a16="http://schemas.microsoft.com/office/drawing/2014/main" id="{00000000-0008-0000-0100-000065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25" name="Text Box 394346">
          <a:extLst>
            <a:ext uri="{FF2B5EF4-FFF2-40B4-BE49-F238E27FC236}">
              <a16:creationId xmlns:a16="http://schemas.microsoft.com/office/drawing/2014/main" id="{00000000-0008-0000-0100-000066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26" name="Text Box 394347">
          <a:extLst>
            <a:ext uri="{FF2B5EF4-FFF2-40B4-BE49-F238E27FC236}">
              <a16:creationId xmlns:a16="http://schemas.microsoft.com/office/drawing/2014/main" id="{00000000-0008-0000-0100-000067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27" name="Text Box 394348">
          <a:extLst>
            <a:ext uri="{FF2B5EF4-FFF2-40B4-BE49-F238E27FC236}">
              <a16:creationId xmlns:a16="http://schemas.microsoft.com/office/drawing/2014/main" id="{00000000-0008-0000-0100-000068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28" name="Text Box 394349">
          <a:extLst>
            <a:ext uri="{FF2B5EF4-FFF2-40B4-BE49-F238E27FC236}">
              <a16:creationId xmlns:a16="http://schemas.microsoft.com/office/drawing/2014/main" id="{00000000-0008-0000-0100-000069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29" name="Text Box 394350">
          <a:extLst>
            <a:ext uri="{FF2B5EF4-FFF2-40B4-BE49-F238E27FC236}">
              <a16:creationId xmlns:a16="http://schemas.microsoft.com/office/drawing/2014/main" id="{00000000-0008-0000-0100-00006A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30" name="Text Box 394351">
          <a:extLst>
            <a:ext uri="{FF2B5EF4-FFF2-40B4-BE49-F238E27FC236}">
              <a16:creationId xmlns:a16="http://schemas.microsoft.com/office/drawing/2014/main" id="{00000000-0008-0000-0100-00006B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31" name="Text Box 394352">
          <a:extLst>
            <a:ext uri="{FF2B5EF4-FFF2-40B4-BE49-F238E27FC236}">
              <a16:creationId xmlns:a16="http://schemas.microsoft.com/office/drawing/2014/main" id="{00000000-0008-0000-0100-00006C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32" name="Text Box 394353">
          <a:extLst>
            <a:ext uri="{FF2B5EF4-FFF2-40B4-BE49-F238E27FC236}">
              <a16:creationId xmlns:a16="http://schemas.microsoft.com/office/drawing/2014/main" id="{00000000-0008-0000-0100-00006D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33" name="Text Box 394354">
          <a:extLst>
            <a:ext uri="{FF2B5EF4-FFF2-40B4-BE49-F238E27FC236}">
              <a16:creationId xmlns:a16="http://schemas.microsoft.com/office/drawing/2014/main" id="{00000000-0008-0000-0100-00006E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34" name="Text Box 394355">
          <a:extLst>
            <a:ext uri="{FF2B5EF4-FFF2-40B4-BE49-F238E27FC236}">
              <a16:creationId xmlns:a16="http://schemas.microsoft.com/office/drawing/2014/main" id="{00000000-0008-0000-0100-00006F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35" name="Text Box 394356">
          <a:extLst>
            <a:ext uri="{FF2B5EF4-FFF2-40B4-BE49-F238E27FC236}">
              <a16:creationId xmlns:a16="http://schemas.microsoft.com/office/drawing/2014/main" id="{00000000-0008-0000-0100-000070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36" name="Text Box 394357">
          <a:extLst>
            <a:ext uri="{FF2B5EF4-FFF2-40B4-BE49-F238E27FC236}">
              <a16:creationId xmlns:a16="http://schemas.microsoft.com/office/drawing/2014/main" id="{00000000-0008-0000-0100-000071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37" name="Text Box 394358">
          <a:extLst>
            <a:ext uri="{FF2B5EF4-FFF2-40B4-BE49-F238E27FC236}">
              <a16:creationId xmlns:a16="http://schemas.microsoft.com/office/drawing/2014/main" id="{00000000-0008-0000-0100-000072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38" name="Text Box 394359">
          <a:extLst>
            <a:ext uri="{FF2B5EF4-FFF2-40B4-BE49-F238E27FC236}">
              <a16:creationId xmlns:a16="http://schemas.microsoft.com/office/drawing/2014/main" id="{00000000-0008-0000-0100-000073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39" name="Text Box 394729">
          <a:extLst>
            <a:ext uri="{FF2B5EF4-FFF2-40B4-BE49-F238E27FC236}">
              <a16:creationId xmlns:a16="http://schemas.microsoft.com/office/drawing/2014/main" id="{00000000-0008-0000-0100-000074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40" name="Text Box 394730">
          <a:extLst>
            <a:ext uri="{FF2B5EF4-FFF2-40B4-BE49-F238E27FC236}">
              <a16:creationId xmlns:a16="http://schemas.microsoft.com/office/drawing/2014/main" id="{00000000-0008-0000-0100-000075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41" name="Text Box 394731">
          <a:extLst>
            <a:ext uri="{FF2B5EF4-FFF2-40B4-BE49-F238E27FC236}">
              <a16:creationId xmlns:a16="http://schemas.microsoft.com/office/drawing/2014/main" id="{00000000-0008-0000-0100-000076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42" name="Text Box 394732">
          <a:extLst>
            <a:ext uri="{FF2B5EF4-FFF2-40B4-BE49-F238E27FC236}">
              <a16:creationId xmlns:a16="http://schemas.microsoft.com/office/drawing/2014/main" id="{00000000-0008-0000-0100-000077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43" name="Text Box 394733">
          <a:extLst>
            <a:ext uri="{FF2B5EF4-FFF2-40B4-BE49-F238E27FC236}">
              <a16:creationId xmlns:a16="http://schemas.microsoft.com/office/drawing/2014/main" id="{00000000-0008-0000-0100-000078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44" name="Text Box 394734">
          <a:extLst>
            <a:ext uri="{FF2B5EF4-FFF2-40B4-BE49-F238E27FC236}">
              <a16:creationId xmlns:a16="http://schemas.microsoft.com/office/drawing/2014/main" id="{00000000-0008-0000-0100-000079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45" name="Text Box 394735">
          <a:extLst>
            <a:ext uri="{FF2B5EF4-FFF2-40B4-BE49-F238E27FC236}">
              <a16:creationId xmlns:a16="http://schemas.microsoft.com/office/drawing/2014/main" id="{00000000-0008-0000-0100-00007A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46" name="Text Box 394736">
          <a:extLst>
            <a:ext uri="{FF2B5EF4-FFF2-40B4-BE49-F238E27FC236}">
              <a16:creationId xmlns:a16="http://schemas.microsoft.com/office/drawing/2014/main" id="{00000000-0008-0000-0100-00007B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47" name="Text Box 394737">
          <a:extLst>
            <a:ext uri="{FF2B5EF4-FFF2-40B4-BE49-F238E27FC236}">
              <a16:creationId xmlns:a16="http://schemas.microsoft.com/office/drawing/2014/main" id="{00000000-0008-0000-0100-00007C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48" name="Text Box 394738">
          <a:extLst>
            <a:ext uri="{FF2B5EF4-FFF2-40B4-BE49-F238E27FC236}">
              <a16:creationId xmlns:a16="http://schemas.microsoft.com/office/drawing/2014/main" id="{00000000-0008-0000-0100-00007D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49" name="Text Box 394739">
          <a:extLst>
            <a:ext uri="{FF2B5EF4-FFF2-40B4-BE49-F238E27FC236}">
              <a16:creationId xmlns:a16="http://schemas.microsoft.com/office/drawing/2014/main" id="{00000000-0008-0000-0100-00007E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50" name="Text Box 394740">
          <a:extLst>
            <a:ext uri="{FF2B5EF4-FFF2-40B4-BE49-F238E27FC236}">
              <a16:creationId xmlns:a16="http://schemas.microsoft.com/office/drawing/2014/main" id="{00000000-0008-0000-0100-00007F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51" name="Text Box 394741">
          <a:extLst>
            <a:ext uri="{FF2B5EF4-FFF2-40B4-BE49-F238E27FC236}">
              <a16:creationId xmlns:a16="http://schemas.microsoft.com/office/drawing/2014/main" id="{00000000-0008-0000-0100-000080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52" name="Text Box 394742">
          <a:extLst>
            <a:ext uri="{FF2B5EF4-FFF2-40B4-BE49-F238E27FC236}">
              <a16:creationId xmlns:a16="http://schemas.microsoft.com/office/drawing/2014/main" id="{00000000-0008-0000-0100-000081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53" name="Text Box 394743">
          <a:extLst>
            <a:ext uri="{FF2B5EF4-FFF2-40B4-BE49-F238E27FC236}">
              <a16:creationId xmlns:a16="http://schemas.microsoft.com/office/drawing/2014/main" id="{00000000-0008-0000-0100-000082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54" name="Text Box 394345">
          <a:extLst>
            <a:ext uri="{FF2B5EF4-FFF2-40B4-BE49-F238E27FC236}">
              <a16:creationId xmlns:a16="http://schemas.microsoft.com/office/drawing/2014/main" id="{00000000-0008-0000-0100-000083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55" name="Text Box 394346">
          <a:extLst>
            <a:ext uri="{FF2B5EF4-FFF2-40B4-BE49-F238E27FC236}">
              <a16:creationId xmlns:a16="http://schemas.microsoft.com/office/drawing/2014/main" id="{00000000-0008-0000-0100-000084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56" name="Text Box 394347">
          <a:extLst>
            <a:ext uri="{FF2B5EF4-FFF2-40B4-BE49-F238E27FC236}">
              <a16:creationId xmlns:a16="http://schemas.microsoft.com/office/drawing/2014/main" id="{00000000-0008-0000-0100-000085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57" name="Text Box 394348">
          <a:extLst>
            <a:ext uri="{FF2B5EF4-FFF2-40B4-BE49-F238E27FC236}">
              <a16:creationId xmlns:a16="http://schemas.microsoft.com/office/drawing/2014/main" id="{00000000-0008-0000-0100-000086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58" name="Text Box 394349">
          <a:extLst>
            <a:ext uri="{FF2B5EF4-FFF2-40B4-BE49-F238E27FC236}">
              <a16:creationId xmlns:a16="http://schemas.microsoft.com/office/drawing/2014/main" id="{00000000-0008-0000-0100-000087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59" name="Text Box 394350">
          <a:extLst>
            <a:ext uri="{FF2B5EF4-FFF2-40B4-BE49-F238E27FC236}">
              <a16:creationId xmlns:a16="http://schemas.microsoft.com/office/drawing/2014/main" id="{00000000-0008-0000-0100-000088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60" name="Text Box 394351">
          <a:extLst>
            <a:ext uri="{FF2B5EF4-FFF2-40B4-BE49-F238E27FC236}">
              <a16:creationId xmlns:a16="http://schemas.microsoft.com/office/drawing/2014/main" id="{00000000-0008-0000-0100-000089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61" name="Text Box 394352">
          <a:extLst>
            <a:ext uri="{FF2B5EF4-FFF2-40B4-BE49-F238E27FC236}">
              <a16:creationId xmlns:a16="http://schemas.microsoft.com/office/drawing/2014/main" id="{00000000-0008-0000-0100-00008A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62" name="Text Box 394353">
          <a:extLst>
            <a:ext uri="{FF2B5EF4-FFF2-40B4-BE49-F238E27FC236}">
              <a16:creationId xmlns:a16="http://schemas.microsoft.com/office/drawing/2014/main" id="{00000000-0008-0000-0100-00008B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63" name="Text Box 394354">
          <a:extLst>
            <a:ext uri="{FF2B5EF4-FFF2-40B4-BE49-F238E27FC236}">
              <a16:creationId xmlns:a16="http://schemas.microsoft.com/office/drawing/2014/main" id="{00000000-0008-0000-0100-00008C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64" name="Text Box 394355">
          <a:extLst>
            <a:ext uri="{FF2B5EF4-FFF2-40B4-BE49-F238E27FC236}">
              <a16:creationId xmlns:a16="http://schemas.microsoft.com/office/drawing/2014/main" id="{00000000-0008-0000-0100-00008D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65" name="Text Box 394356">
          <a:extLst>
            <a:ext uri="{FF2B5EF4-FFF2-40B4-BE49-F238E27FC236}">
              <a16:creationId xmlns:a16="http://schemas.microsoft.com/office/drawing/2014/main" id="{00000000-0008-0000-0100-00008E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66" name="Text Box 394357">
          <a:extLst>
            <a:ext uri="{FF2B5EF4-FFF2-40B4-BE49-F238E27FC236}">
              <a16:creationId xmlns:a16="http://schemas.microsoft.com/office/drawing/2014/main" id="{00000000-0008-0000-0100-00008F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67" name="Text Box 394358">
          <a:extLst>
            <a:ext uri="{FF2B5EF4-FFF2-40B4-BE49-F238E27FC236}">
              <a16:creationId xmlns:a16="http://schemas.microsoft.com/office/drawing/2014/main" id="{00000000-0008-0000-0100-000090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68" name="Text Box 394359">
          <a:extLst>
            <a:ext uri="{FF2B5EF4-FFF2-40B4-BE49-F238E27FC236}">
              <a16:creationId xmlns:a16="http://schemas.microsoft.com/office/drawing/2014/main" id="{00000000-0008-0000-0100-000091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69" name="Text Box 394729">
          <a:extLst>
            <a:ext uri="{FF2B5EF4-FFF2-40B4-BE49-F238E27FC236}">
              <a16:creationId xmlns:a16="http://schemas.microsoft.com/office/drawing/2014/main" id="{00000000-0008-0000-0100-000092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70" name="Text Box 394730">
          <a:extLst>
            <a:ext uri="{FF2B5EF4-FFF2-40B4-BE49-F238E27FC236}">
              <a16:creationId xmlns:a16="http://schemas.microsoft.com/office/drawing/2014/main" id="{00000000-0008-0000-0100-000093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71" name="Text Box 394731">
          <a:extLst>
            <a:ext uri="{FF2B5EF4-FFF2-40B4-BE49-F238E27FC236}">
              <a16:creationId xmlns:a16="http://schemas.microsoft.com/office/drawing/2014/main" id="{00000000-0008-0000-0100-000094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72" name="Text Box 394732">
          <a:extLst>
            <a:ext uri="{FF2B5EF4-FFF2-40B4-BE49-F238E27FC236}">
              <a16:creationId xmlns:a16="http://schemas.microsoft.com/office/drawing/2014/main" id="{00000000-0008-0000-0100-000095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73" name="Text Box 394733">
          <a:extLst>
            <a:ext uri="{FF2B5EF4-FFF2-40B4-BE49-F238E27FC236}">
              <a16:creationId xmlns:a16="http://schemas.microsoft.com/office/drawing/2014/main" id="{00000000-0008-0000-0100-000096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74" name="Text Box 394734">
          <a:extLst>
            <a:ext uri="{FF2B5EF4-FFF2-40B4-BE49-F238E27FC236}">
              <a16:creationId xmlns:a16="http://schemas.microsoft.com/office/drawing/2014/main" id="{00000000-0008-0000-0100-000097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75" name="Text Box 394735">
          <a:extLst>
            <a:ext uri="{FF2B5EF4-FFF2-40B4-BE49-F238E27FC236}">
              <a16:creationId xmlns:a16="http://schemas.microsoft.com/office/drawing/2014/main" id="{00000000-0008-0000-0100-000098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76" name="Text Box 394736">
          <a:extLst>
            <a:ext uri="{FF2B5EF4-FFF2-40B4-BE49-F238E27FC236}">
              <a16:creationId xmlns:a16="http://schemas.microsoft.com/office/drawing/2014/main" id="{00000000-0008-0000-0100-000099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77" name="Text Box 394737">
          <a:extLst>
            <a:ext uri="{FF2B5EF4-FFF2-40B4-BE49-F238E27FC236}">
              <a16:creationId xmlns:a16="http://schemas.microsoft.com/office/drawing/2014/main" id="{00000000-0008-0000-0100-00009A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78" name="Text Box 394738">
          <a:extLst>
            <a:ext uri="{FF2B5EF4-FFF2-40B4-BE49-F238E27FC236}">
              <a16:creationId xmlns:a16="http://schemas.microsoft.com/office/drawing/2014/main" id="{00000000-0008-0000-0100-00009B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79" name="Text Box 394739">
          <a:extLst>
            <a:ext uri="{FF2B5EF4-FFF2-40B4-BE49-F238E27FC236}">
              <a16:creationId xmlns:a16="http://schemas.microsoft.com/office/drawing/2014/main" id="{00000000-0008-0000-0100-00009C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80" name="Text Box 394740">
          <a:extLst>
            <a:ext uri="{FF2B5EF4-FFF2-40B4-BE49-F238E27FC236}">
              <a16:creationId xmlns:a16="http://schemas.microsoft.com/office/drawing/2014/main" id="{00000000-0008-0000-0100-00009D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81" name="Text Box 394741">
          <a:extLst>
            <a:ext uri="{FF2B5EF4-FFF2-40B4-BE49-F238E27FC236}">
              <a16:creationId xmlns:a16="http://schemas.microsoft.com/office/drawing/2014/main" id="{00000000-0008-0000-0100-00009E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82" name="Text Box 394742">
          <a:extLst>
            <a:ext uri="{FF2B5EF4-FFF2-40B4-BE49-F238E27FC236}">
              <a16:creationId xmlns:a16="http://schemas.microsoft.com/office/drawing/2014/main" id="{00000000-0008-0000-0100-00009F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83" name="Text Box 394743">
          <a:extLst>
            <a:ext uri="{FF2B5EF4-FFF2-40B4-BE49-F238E27FC236}">
              <a16:creationId xmlns:a16="http://schemas.microsoft.com/office/drawing/2014/main" id="{00000000-0008-0000-0100-0000A0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57150" cy="76200"/>
    <xdr:sp macro="" textlink="">
      <xdr:nvSpPr>
        <xdr:cNvPr id="2584" name="Text Box 394360">
          <a:extLst>
            <a:ext uri="{FF2B5EF4-FFF2-40B4-BE49-F238E27FC236}">
              <a16:creationId xmlns:a16="http://schemas.microsoft.com/office/drawing/2014/main" id="{00000000-0008-0000-0100-0000A1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57150" cy="76200"/>
    <xdr:sp macro="" textlink="">
      <xdr:nvSpPr>
        <xdr:cNvPr id="2585" name="Text Box 394744">
          <a:extLst>
            <a:ext uri="{FF2B5EF4-FFF2-40B4-BE49-F238E27FC236}">
              <a16:creationId xmlns:a16="http://schemas.microsoft.com/office/drawing/2014/main" id="{00000000-0008-0000-0100-0000A2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86" name="Text Box 394345">
          <a:extLst>
            <a:ext uri="{FF2B5EF4-FFF2-40B4-BE49-F238E27FC236}">
              <a16:creationId xmlns:a16="http://schemas.microsoft.com/office/drawing/2014/main" id="{00000000-0008-0000-0100-0000A3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87" name="Text Box 394346">
          <a:extLst>
            <a:ext uri="{FF2B5EF4-FFF2-40B4-BE49-F238E27FC236}">
              <a16:creationId xmlns:a16="http://schemas.microsoft.com/office/drawing/2014/main" id="{00000000-0008-0000-0100-0000A4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88" name="Text Box 394347">
          <a:extLst>
            <a:ext uri="{FF2B5EF4-FFF2-40B4-BE49-F238E27FC236}">
              <a16:creationId xmlns:a16="http://schemas.microsoft.com/office/drawing/2014/main" id="{00000000-0008-0000-0100-0000A5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89" name="Text Box 394348">
          <a:extLst>
            <a:ext uri="{FF2B5EF4-FFF2-40B4-BE49-F238E27FC236}">
              <a16:creationId xmlns:a16="http://schemas.microsoft.com/office/drawing/2014/main" id="{00000000-0008-0000-0100-0000A6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90" name="Text Box 394349">
          <a:extLst>
            <a:ext uri="{FF2B5EF4-FFF2-40B4-BE49-F238E27FC236}">
              <a16:creationId xmlns:a16="http://schemas.microsoft.com/office/drawing/2014/main" id="{00000000-0008-0000-0100-0000A7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91" name="Text Box 394350">
          <a:extLst>
            <a:ext uri="{FF2B5EF4-FFF2-40B4-BE49-F238E27FC236}">
              <a16:creationId xmlns:a16="http://schemas.microsoft.com/office/drawing/2014/main" id="{00000000-0008-0000-0100-0000A8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92" name="Text Box 394351">
          <a:extLst>
            <a:ext uri="{FF2B5EF4-FFF2-40B4-BE49-F238E27FC236}">
              <a16:creationId xmlns:a16="http://schemas.microsoft.com/office/drawing/2014/main" id="{00000000-0008-0000-0100-0000A9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93" name="Text Box 394352">
          <a:extLst>
            <a:ext uri="{FF2B5EF4-FFF2-40B4-BE49-F238E27FC236}">
              <a16:creationId xmlns:a16="http://schemas.microsoft.com/office/drawing/2014/main" id="{00000000-0008-0000-0100-0000AA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94" name="Text Box 394353">
          <a:extLst>
            <a:ext uri="{FF2B5EF4-FFF2-40B4-BE49-F238E27FC236}">
              <a16:creationId xmlns:a16="http://schemas.microsoft.com/office/drawing/2014/main" id="{00000000-0008-0000-0100-0000AB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95" name="Text Box 394354">
          <a:extLst>
            <a:ext uri="{FF2B5EF4-FFF2-40B4-BE49-F238E27FC236}">
              <a16:creationId xmlns:a16="http://schemas.microsoft.com/office/drawing/2014/main" id="{00000000-0008-0000-0100-0000AC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96" name="Text Box 394355">
          <a:extLst>
            <a:ext uri="{FF2B5EF4-FFF2-40B4-BE49-F238E27FC236}">
              <a16:creationId xmlns:a16="http://schemas.microsoft.com/office/drawing/2014/main" id="{00000000-0008-0000-0100-0000AD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97" name="Text Box 394356">
          <a:extLst>
            <a:ext uri="{FF2B5EF4-FFF2-40B4-BE49-F238E27FC236}">
              <a16:creationId xmlns:a16="http://schemas.microsoft.com/office/drawing/2014/main" id="{00000000-0008-0000-0100-0000AE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98" name="Text Box 394357">
          <a:extLst>
            <a:ext uri="{FF2B5EF4-FFF2-40B4-BE49-F238E27FC236}">
              <a16:creationId xmlns:a16="http://schemas.microsoft.com/office/drawing/2014/main" id="{00000000-0008-0000-0100-0000AF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599" name="Text Box 394358">
          <a:extLst>
            <a:ext uri="{FF2B5EF4-FFF2-40B4-BE49-F238E27FC236}">
              <a16:creationId xmlns:a16="http://schemas.microsoft.com/office/drawing/2014/main" id="{00000000-0008-0000-0100-0000B0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00" name="Text Box 394359">
          <a:extLst>
            <a:ext uri="{FF2B5EF4-FFF2-40B4-BE49-F238E27FC236}">
              <a16:creationId xmlns:a16="http://schemas.microsoft.com/office/drawing/2014/main" id="{00000000-0008-0000-0100-0000B1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01" name="Text Box 394729">
          <a:extLst>
            <a:ext uri="{FF2B5EF4-FFF2-40B4-BE49-F238E27FC236}">
              <a16:creationId xmlns:a16="http://schemas.microsoft.com/office/drawing/2014/main" id="{00000000-0008-0000-0100-0000B2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02" name="Text Box 394730">
          <a:extLst>
            <a:ext uri="{FF2B5EF4-FFF2-40B4-BE49-F238E27FC236}">
              <a16:creationId xmlns:a16="http://schemas.microsoft.com/office/drawing/2014/main" id="{00000000-0008-0000-0100-0000B3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03" name="Text Box 394731">
          <a:extLst>
            <a:ext uri="{FF2B5EF4-FFF2-40B4-BE49-F238E27FC236}">
              <a16:creationId xmlns:a16="http://schemas.microsoft.com/office/drawing/2014/main" id="{00000000-0008-0000-0100-0000B4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04" name="Text Box 394732">
          <a:extLst>
            <a:ext uri="{FF2B5EF4-FFF2-40B4-BE49-F238E27FC236}">
              <a16:creationId xmlns:a16="http://schemas.microsoft.com/office/drawing/2014/main" id="{00000000-0008-0000-0100-0000B5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05" name="Text Box 394733">
          <a:extLst>
            <a:ext uri="{FF2B5EF4-FFF2-40B4-BE49-F238E27FC236}">
              <a16:creationId xmlns:a16="http://schemas.microsoft.com/office/drawing/2014/main" id="{00000000-0008-0000-0100-0000B6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06" name="Text Box 394734">
          <a:extLst>
            <a:ext uri="{FF2B5EF4-FFF2-40B4-BE49-F238E27FC236}">
              <a16:creationId xmlns:a16="http://schemas.microsoft.com/office/drawing/2014/main" id="{00000000-0008-0000-0100-0000B7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07" name="Text Box 394735">
          <a:extLst>
            <a:ext uri="{FF2B5EF4-FFF2-40B4-BE49-F238E27FC236}">
              <a16:creationId xmlns:a16="http://schemas.microsoft.com/office/drawing/2014/main" id="{00000000-0008-0000-0100-0000B8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08" name="Text Box 394736">
          <a:extLst>
            <a:ext uri="{FF2B5EF4-FFF2-40B4-BE49-F238E27FC236}">
              <a16:creationId xmlns:a16="http://schemas.microsoft.com/office/drawing/2014/main" id="{00000000-0008-0000-0100-0000B9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09" name="Text Box 394737">
          <a:extLst>
            <a:ext uri="{FF2B5EF4-FFF2-40B4-BE49-F238E27FC236}">
              <a16:creationId xmlns:a16="http://schemas.microsoft.com/office/drawing/2014/main" id="{00000000-0008-0000-0100-0000BA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10" name="Text Box 394738">
          <a:extLst>
            <a:ext uri="{FF2B5EF4-FFF2-40B4-BE49-F238E27FC236}">
              <a16:creationId xmlns:a16="http://schemas.microsoft.com/office/drawing/2014/main" id="{00000000-0008-0000-0100-0000BB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11" name="Text Box 394739">
          <a:extLst>
            <a:ext uri="{FF2B5EF4-FFF2-40B4-BE49-F238E27FC236}">
              <a16:creationId xmlns:a16="http://schemas.microsoft.com/office/drawing/2014/main" id="{00000000-0008-0000-0100-0000BC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12" name="Text Box 394740">
          <a:extLst>
            <a:ext uri="{FF2B5EF4-FFF2-40B4-BE49-F238E27FC236}">
              <a16:creationId xmlns:a16="http://schemas.microsoft.com/office/drawing/2014/main" id="{00000000-0008-0000-0100-0000BD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13" name="Text Box 394741">
          <a:extLst>
            <a:ext uri="{FF2B5EF4-FFF2-40B4-BE49-F238E27FC236}">
              <a16:creationId xmlns:a16="http://schemas.microsoft.com/office/drawing/2014/main" id="{00000000-0008-0000-0100-0000BE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14" name="Text Box 394742">
          <a:extLst>
            <a:ext uri="{FF2B5EF4-FFF2-40B4-BE49-F238E27FC236}">
              <a16:creationId xmlns:a16="http://schemas.microsoft.com/office/drawing/2014/main" id="{00000000-0008-0000-0100-0000BF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15" name="Text Box 394743">
          <a:extLst>
            <a:ext uri="{FF2B5EF4-FFF2-40B4-BE49-F238E27FC236}">
              <a16:creationId xmlns:a16="http://schemas.microsoft.com/office/drawing/2014/main" id="{00000000-0008-0000-0100-0000C0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57150" cy="76200"/>
    <xdr:sp macro="" textlink="">
      <xdr:nvSpPr>
        <xdr:cNvPr id="2616" name="Text Box 394360">
          <a:extLst>
            <a:ext uri="{FF2B5EF4-FFF2-40B4-BE49-F238E27FC236}">
              <a16:creationId xmlns:a16="http://schemas.microsoft.com/office/drawing/2014/main" id="{00000000-0008-0000-0100-0000C1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57150" cy="76200"/>
    <xdr:sp macro="" textlink="">
      <xdr:nvSpPr>
        <xdr:cNvPr id="2617" name="Text Box 394744">
          <a:extLst>
            <a:ext uri="{FF2B5EF4-FFF2-40B4-BE49-F238E27FC236}">
              <a16:creationId xmlns:a16="http://schemas.microsoft.com/office/drawing/2014/main" id="{00000000-0008-0000-0100-0000C2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18" name="Text Box 394345">
          <a:extLst>
            <a:ext uri="{FF2B5EF4-FFF2-40B4-BE49-F238E27FC236}">
              <a16:creationId xmlns:a16="http://schemas.microsoft.com/office/drawing/2014/main" id="{00000000-0008-0000-0100-0000C3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19" name="Text Box 394346">
          <a:extLst>
            <a:ext uri="{FF2B5EF4-FFF2-40B4-BE49-F238E27FC236}">
              <a16:creationId xmlns:a16="http://schemas.microsoft.com/office/drawing/2014/main" id="{00000000-0008-0000-0100-0000C4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20" name="Text Box 394347">
          <a:extLst>
            <a:ext uri="{FF2B5EF4-FFF2-40B4-BE49-F238E27FC236}">
              <a16:creationId xmlns:a16="http://schemas.microsoft.com/office/drawing/2014/main" id="{00000000-0008-0000-0100-0000C5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21" name="Text Box 394348">
          <a:extLst>
            <a:ext uri="{FF2B5EF4-FFF2-40B4-BE49-F238E27FC236}">
              <a16:creationId xmlns:a16="http://schemas.microsoft.com/office/drawing/2014/main" id="{00000000-0008-0000-0100-0000C6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22" name="Text Box 394349">
          <a:extLst>
            <a:ext uri="{FF2B5EF4-FFF2-40B4-BE49-F238E27FC236}">
              <a16:creationId xmlns:a16="http://schemas.microsoft.com/office/drawing/2014/main" id="{00000000-0008-0000-0100-0000C7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23" name="Text Box 394350">
          <a:extLst>
            <a:ext uri="{FF2B5EF4-FFF2-40B4-BE49-F238E27FC236}">
              <a16:creationId xmlns:a16="http://schemas.microsoft.com/office/drawing/2014/main" id="{00000000-0008-0000-0100-0000C8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24" name="Text Box 394351">
          <a:extLst>
            <a:ext uri="{FF2B5EF4-FFF2-40B4-BE49-F238E27FC236}">
              <a16:creationId xmlns:a16="http://schemas.microsoft.com/office/drawing/2014/main" id="{00000000-0008-0000-0100-0000C9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25" name="Text Box 394352">
          <a:extLst>
            <a:ext uri="{FF2B5EF4-FFF2-40B4-BE49-F238E27FC236}">
              <a16:creationId xmlns:a16="http://schemas.microsoft.com/office/drawing/2014/main" id="{00000000-0008-0000-0100-0000CA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26" name="Text Box 394353">
          <a:extLst>
            <a:ext uri="{FF2B5EF4-FFF2-40B4-BE49-F238E27FC236}">
              <a16:creationId xmlns:a16="http://schemas.microsoft.com/office/drawing/2014/main" id="{00000000-0008-0000-0100-0000CB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27" name="Text Box 394354">
          <a:extLst>
            <a:ext uri="{FF2B5EF4-FFF2-40B4-BE49-F238E27FC236}">
              <a16:creationId xmlns:a16="http://schemas.microsoft.com/office/drawing/2014/main" id="{00000000-0008-0000-0100-0000CC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28" name="Text Box 394355">
          <a:extLst>
            <a:ext uri="{FF2B5EF4-FFF2-40B4-BE49-F238E27FC236}">
              <a16:creationId xmlns:a16="http://schemas.microsoft.com/office/drawing/2014/main" id="{00000000-0008-0000-0100-0000CD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29" name="Text Box 394356">
          <a:extLst>
            <a:ext uri="{FF2B5EF4-FFF2-40B4-BE49-F238E27FC236}">
              <a16:creationId xmlns:a16="http://schemas.microsoft.com/office/drawing/2014/main" id="{00000000-0008-0000-0100-0000CE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30" name="Text Box 394357">
          <a:extLst>
            <a:ext uri="{FF2B5EF4-FFF2-40B4-BE49-F238E27FC236}">
              <a16:creationId xmlns:a16="http://schemas.microsoft.com/office/drawing/2014/main" id="{00000000-0008-0000-0100-0000CF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31" name="Text Box 394358">
          <a:extLst>
            <a:ext uri="{FF2B5EF4-FFF2-40B4-BE49-F238E27FC236}">
              <a16:creationId xmlns:a16="http://schemas.microsoft.com/office/drawing/2014/main" id="{00000000-0008-0000-0100-0000D0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32" name="Text Box 394359">
          <a:extLst>
            <a:ext uri="{FF2B5EF4-FFF2-40B4-BE49-F238E27FC236}">
              <a16:creationId xmlns:a16="http://schemas.microsoft.com/office/drawing/2014/main" id="{00000000-0008-0000-0100-0000D1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33" name="Text Box 394729">
          <a:extLst>
            <a:ext uri="{FF2B5EF4-FFF2-40B4-BE49-F238E27FC236}">
              <a16:creationId xmlns:a16="http://schemas.microsoft.com/office/drawing/2014/main" id="{00000000-0008-0000-0100-0000D2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34" name="Text Box 394730">
          <a:extLst>
            <a:ext uri="{FF2B5EF4-FFF2-40B4-BE49-F238E27FC236}">
              <a16:creationId xmlns:a16="http://schemas.microsoft.com/office/drawing/2014/main" id="{00000000-0008-0000-0100-0000D3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35" name="Text Box 394731">
          <a:extLst>
            <a:ext uri="{FF2B5EF4-FFF2-40B4-BE49-F238E27FC236}">
              <a16:creationId xmlns:a16="http://schemas.microsoft.com/office/drawing/2014/main" id="{00000000-0008-0000-0100-0000D4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36" name="Text Box 394732">
          <a:extLst>
            <a:ext uri="{FF2B5EF4-FFF2-40B4-BE49-F238E27FC236}">
              <a16:creationId xmlns:a16="http://schemas.microsoft.com/office/drawing/2014/main" id="{00000000-0008-0000-0100-0000D5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37" name="Text Box 394733">
          <a:extLst>
            <a:ext uri="{FF2B5EF4-FFF2-40B4-BE49-F238E27FC236}">
              <a16:creationId xmlns:a16="http://schemas.microsoft.com/office/drawing/2014/main" id="{00000000-0008-0000-0100-0000D6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38" name="Text Box 394734">
          <a:extLst>
            <a:ext uri="{FF2B5EF4-FFF2-40B4-BE49-F238E27FC236}">
              <a16:creationId xmlns:a16="http://schemas.microsoft.com/office/drawing/2014/main" id="{00000000-0008-0000-0100-0000D7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39" name="Text Box 394735">
          <a:extLst>
            <a:ext uri="{FF2B5EF4-FFF2-40B4-BE49-F238E27FC236}">
              <a16:creationId xmlns:a16="http://schemas.microsoft.com/office/drawing/2014/main" id="{00000000-0008-0000-0100-0000D8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40" name="Text Box 394736">
          <a:extLst>
            <a:ext uri="{FF2B5EF4-FFF2-40B4-BE49-F238E27FC236}">
              <a16:creationId xmlns:a16="http://schemas.microsoft.com/office/drawing/2014/main" id="{00000000-0008-0000-0100-0000D9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41" name="Text Box 394737">
          <a:extLst>
            <a:ext uri="{FF2B5EF4-FFF2-40B4-BE49-F238E27FC236}">
              <a16:creationId xmlns:a16="http://schemas.microsoft.com/office/drawing/2014/main" id="{00000000-0008-0000-0100-0000DA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42" name="Text Box 394738">
          <a:extLst>
            <a:ext uri="{FF2B5EF4-FFF2-40B4-BE49-F238E27FC236}">
              <a16:creationId xmlns:a16="http://schemas.microsoft.com/office/drawing/2014/main" id="{00000000-0008-0000-0100-0000DB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43" name="Text Box 394739">
          <a:extLst>
            <a:ext uri="{FF2B5EF4-FFF2-40B4-BE49-F238E27FC236}">
              <a16:creationId xmlns:a16="http://schemas.microsoft.com/office/drawing/2014/main" id="{00000000-0008-0000-0100-0000DC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44" name="Text Box 394740">
          <a:extLst>
            <a:ext uri="{FF2B5EF4-FFF2-40B4-BE49-F238E27FC236}">
              <a16:creationId xmlns:a16="http://schemas.microsoft.com/office/drawing/2014/main" id="{00000000-0008-0000-0100-0000DD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45" name="Text Box 394741">
          <a:extLst>
            <a:ext uri="{FF2B5EF4-FFF2-40B4-BE49-F238E27FC236}">
              <a16:creationId xmlns:a16="http://schemas.microsoft.com/office/drawing/2014/main" id="{00000000-0008-0000-0100-0000DE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46" name="Text Box 394742">
          <a:extLst>
            <a:ext uri="{FF2B5EF4-FFF2-40B4-BE49-F238E27FC236}">
              <a16:creationId xmlns:a16="http://schemas.microsoft.com/office/drawing/2014/main" id="{00000000-0008-0000-0100-0000DF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47" name="Text Box 394743">
          <a:extLst>
            <a:ext uri="{FF2B5EF4-FFF2-40B4-BE49-F238E27FC236}">
              <a16:creationId xmlns:a16="http://schemas.microsoft.com/office/drawing/2014/main" id="{00000000-0008-0000-0100-0000E0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266700" cy="38100"/>
    <xdr:sp macro="" textlink="">
      <xdr:nvSpPr>
        <xdr:cNvPr id="2648" name="Text Box 4">
          <a:extLst>
            <a:ext uri="{FF2B5EF4-FFF2-40B4-BE49-F238E27FC236}">
              <a16:creationId xmlns:a16="http://schemas.microsoft.com/office/drawing/2014/main" id="{00000000-0008-0000-0100-0000E1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266700" cy="38100"/>
    <xdr:sp macro="" textlink="">
      <xdr:nvSpPr>
        <xdr:cNvPr id="2649" name="Text Box 4">
          <a:extLst>
            <a:ext uri="{FF2B5EF4-FFF2-40B4-BE49-F238E27FC236}">
              <a16:creationId xmlns:a16="http://schemas.microsoft.com/office/drawing/2014/main" id="{00000000-0008-0000-0100-0000E2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266700" cy="38100"/>
    <xdr:sp macro="" textlink="">
      <xdr:nvSpPr>
        <xdr:cNvPr id="2650" name="Text Box 4">
          <a:extLst>
            <a:ext uri="{FF2B5EF4-FFF2-40B4-BE49-F238E27FC236}">
              <a16:creationId xmlns:a16="http://schemas.microsoft.com/office/drawing/2014/main" id="{00000000-0008-0000-0100-0000E3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266700" cy="38100"/>
    <xdr:sp macro="" textlink="">
      <xdr:nvSpPr>
        <xdr:cNvPr id="2651" name="Text Box 4">
          <a:extLst>
            <a:ext uri="{FF2B5EF4-FFF2-40B4-BE49-F238E27FC236}">
              <a16:creationId xmlns:a16="http://schemas.microsoft.com/office/drawing/2014/main" id="{00000000-0008-0000-0100-0000E4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52" name="Text Box 394345">
          <a:extLst>
            <a:ext uri="{FF2B5EF4-FFF2-40B4-BE49-F238E27FC236}">
              <a16:creationId xmlns:a16="http://schemas.microsoft.com/office/drawing/2014/main" id="{00000000-0008-0000-0100-0000E5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53" name="Text Box 394346">
          <a:extLst>
            <a:ext uri="{FF2B5EF4-FFF2-40B4-BE49-F238E27FC236}">
              <a16:creationId xmlns:a16="http://schemas.microsoft.com/office/drawing/2014/main" id="{00000000-0008-0000-0100-0000E6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54" name="Text Box 394347">
          <a:extLst>
            <a:ext uri="{FF2B5EF4-FFF2-40B4-BE49-F238E27FC236}">
              <a16:creationId xmlns:a16="http://schemas.microsoft.com/office/drawing/2014/main" id="{00000000-0008-0000-0100-0000E7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55" name="Text Box 394348">
          <a:extLst>
            <a:ext uri="{FF2B5EF4-FFF2-40B4-BE49-F238E27FC236}">
              <a16:creationId xmlns:a16="http://schemas.microsoft.com/office/drawing/2014/main" id="{00000000-0008-0000-0100-0000E8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56" name="Text Box 394349">
          <a:extLst>
            <a:ext uri="{FF2B5EF4-FFF2-40B4-BE49-F238E27FC236}">
              <a16:creationId xmlns:a16="http://schemas.microsoft.com/office/drawing/2014/main" id="{00000000-0008-0000-0100-0000E9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57" name="Text Box 394350">
          <a:extLst>
            <a:ext uri="{FF2B5EF4-FFF2-40B4-BE49-F238E27FC236}">
              <a16:creationId xmlns:a16="http://schemas.microsoft.com/office/drawing/2014/main" id="{00000000-0008-0000-0100-0000EA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58" name="Text Box 394351">
          <a:extLst>
            <a:ext uri="{FF2B5EF4-FFF2-40B4-BE49-F238E27FC236}">
              <a16:creationId xmlns:a16="http://schemas.microsoft.com/office/drawing/2014/main" id="{00000000-0008-0000-0100-0000EB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59" name="Text Box 394352">
          <a:extLst>
            <a:ext uri="{FF2B5EF4-FFF2-40B4-BE49-F238E27FC236}">
              <a16:creationId xmlns:a16="http://schemas.microsoft.com/office/drawing/2014/main" id="{00000000-0008-0000-0100-0000EC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60" name="Text Box 394353">
          <a:extLst>
            <a:ext uri="{FF2B5EF4-FFF2-40B4-BE49-F238E27FC236}">
              <a16:creationId xmlns:a16="http://schemas.microsoft.com/office/drawing/2014/main" id="{00000000-0008-0000-0100-0000ED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61" name="Text Box 394354">
          <a:extLst>
            <a:ext uri="{FF2B5EF4-FFF2-40B4-BE49-F238E27FC236}">
              <a16:creationId xmlns:a16="http://schemas.microsoft.com/office/drawing/2014/main" id="{00000000-0008-0000-0100-0000EE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62" name="Text Box 394355">
          <a:extLst>
            <a:ext uri="{FF2B5EF4-FFF2-40B4-BE49-F238E27FC236}">
              <a16:creationId xmlns:a16="http://schemas.microsoft.com/office/drawing/2014/main" id="{00000000-0008-0000-0100-0000EF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63" name="Text Box 394356">
          <a:extLst>
            <a:ext uri="{FF2B5EF4-FFF2-40B4-BE49-F238E27FC236}">
              <a16:creationId xmlns:a16="http://schemas.microsoft.com/office/drawing/2014/main" id="{00000000-0008-0000-0100-0000F0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64" name="Text Box 394357">
          <a:extLst>
            <a:ext uri="{FF2B5EF4-FFF2-40B4-BE49-F238E27FC236}">
              <a16:creationId xmlns:a16="http://schemas.microsoft.com/office/drawing/2014/main" id="{00000000-0008-0000-0100-0000F1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65" name="Text Box 394358">
          <a:extLst>
            <a:ext uri="{FF2B5EF4-FFF2-40B4-BE49-F238E27FC236}">
              <a16:creationId xmlns:a16="http://schemas.microsoft.com/office/drawing/2014/main" id="{00000000-0008-0000-0100-0000F2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66" name="Text Box 394359">
          <a:extLst>
            <a:ext uri="{FF2B5EF4-FFF2-40B4-BE49-F238E27FC236}">
              <a16:creationId xmlns:a16="http://schemas.microsoft.com/office/drawing/2014/main" id="{00000000-0008-0000-0100-0000F3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67" name="Text Box 394729">
          <a:extLst>
            <a:ext uri="{FF2B5EF4-FFF2-40B4-BE49-F238E27FC236}">
              <a16:creationId xmlns:a16="http://schemas.microsoft.com/office/drawing/2014/main" id="{00000000-0008-0000-0100-0000F4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68" name="Text Box 394730">
          <a:extLst>
            <a:ext uri="{FF2B5EF4-FFF2-40B4-BE49-F238E27FC236}">
              <a16:creationId xmlns:a16="http://schemas.microsoft.com/office/drawing/2014/main" id="{00000000-0008-0000-0100-0000F5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69" name="Text Box 394731">
          <a:extLst>
            <a:ext uri="{FF2B5EF4-FFF2-40B4-BE49-F238E27FC236}">
              <a16:creationId xmlns:a16="http://schemas.microsoft.com/office/drawing/2014/main" id="{00000000-0008-0000-0100-0000F6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70" name="Text Box 394732">
          <a:extLst>
            <a:ext uri="{FF2B5EF4-FFF2-40B4-BE49-F238E27FC236}">
              <a16:creationId xmlns:a16="http://schemas.microsoft.com/office/drawing/2014/main" id="{00000000-0008-0000-0100-0000F7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71" name="Text Box 394733">
          <a:extLst>
            <a:ext uri="{FF2B5EF4-FFF2-40B4-BE49-F238E27FC236}">
              <a16:creationId xmlns:a16="http://schemas.microsoft.com/office/drawing/2014/main" id="{00000000-0008-0000-0100-0000F8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72" name="Text Box 394734">
          <a:extLst>
            <a:ext uri="{FF2B5EF4-FFF2-40B4-BE49-F238E27FC236}">
              <a16:creationId xmlns:a16="http://schemas.microsoft.com/office/drawing/2014/main" id="{00000000-0008-0000-0100-0000F9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73" name="Text Box 394735">
          <a:extLst>
            <a:ext uri="{FF2B5EF4-FFF2-40B4-BE49-F238E27FC236}">
              <a16:creationId xmlns:a16="http://schemas.microsoft.com/office/drawing/2014/main" id="{00000000-0008-0000-0100-0000FA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74" name="Text Box 394736">
          <a:extLst>
            <a:ext uri="{FF2B5EF4-FFF2-40B4-BE49-F238E27FC236}">
              <a16:creationId xmlns:a16="http://schemas.microsoft.com/office/drawing/2014/main" id="{00000000-0008-0000-0100-0000FB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75" name="Text Box 394737">
          <a:extLst>
            <a:ext uri="{FF2B5EF4-FFF2-40B4-BE49-F238E27FC236}">
              <a16:creationId xmlns:a16="http://schemas.microsoft.com/office/drawing/2014/main" id="{00000000-0008-0000-0100-0000FC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76" name="Text Box 394738">
          <a:extLst>
            <a:ext uri="{FF2B5EF4-FFF2-40B4-BE49-F238E27FC236}">
              <a16:creationId xmlns:a16="http://schemas.microsoft.com/office/drawing/2014/main" id="{00000000-0008-0000-0100-0000FD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77" name="Text Box 394739">
          <a:extLst>
            <a:ext uri="{FF2B5EF4-FFF2-40B4-BE49-F238E27FC236}">
              <a16:creationId xmlns:a16="http://schemas.microsoft.com/office/drawing/2014/main" id="{00000000-0008-0000-0100-0000FE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78" name="Text Box 394740">
          <a:extLst>
            <a:ext uri="{FF2B5EF4-FFF2-40B4-BE49-F238E27FC236}">
              <a16:creationId xmlns:a16="http://schemas.microsoft.com/office/drawing/2014/main" id="{00000000-0008-0000-0100-0000FF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79" name="Text Box 394741">
          <a:extLst>
            <a:ext uri="{FF2B5EF4-FFF2-40B4-BE49-F238E27FC236}">
              <a16:creationId xmlns:a16="http://schemas.microsoft.com/office/drawing/2014/main" id="{00000000-0008-0000-0100-00000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80" name="Text Box 394742">
          <a:extLst>
            <a:ext uri="{FF2B5EF4-FFF2-40B4-BE49-F238E27FC236}">
              <a16:creationId xmlns:a16="http://schemas.microsoft.com/office/drawing/2014/main" id="{00000000-0008-0000-0100-00000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81" name="Text Box 394743">
          <a:extLst>
            <a:ext uri="{FF2B5EF4-FFF2-40B4-BE49-F238E27FC236}">
              <a16:creationId xmlns:a16="http://schemas.microsoft.com/office/drawing/2014/main" id="{00000000-0008-0000-0100-00000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82" name="Text Box 394345">
          <a:extLst>
            <a:ext uri="{FF2B5EF4-FFF2-40B4-BE49-F238E27FC236}">
              <a16:creationId xmlns:a16="http://schemas.microsoft.com/office/drawing/2014/main" id="{00000000-0008-0000-0100-00000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83" name="Text Box 394346">
          <a:extLst>
            <a:ext uri="{FF2B5EF4-FFF2-40B4-BE49-F238E27FC236}">
              <a16:creationId xmlns:a16="http://schemas.microsoft.com/office/drawing/2014/main" id="{00000000-0008-0000-0100-00000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84" name="Text Box 394347">
          <a:extLst>
            <a:ext uri="{FF2B5EF4-FFF2-40B4-BE49-F238E27FC236}">
              <a16:creationId xmlns:a16="http://schemas.microsoft.com/office/drawing/2014/main" id="{00000000-0008-0000-0100-00000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85" name="Text Box 394348">
          <a:extLst>
            <a:ext uri="{FF2B5EF4-FFF2-40B4-BE49-F238E27FC236}">
              <a16:creationId xmlns:a16="http://schemas.microsoft.com/office/drawing/2014/main" id="{00000000-0008-0000-0100-00000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86" name="Text Box 394349">
          <a:extLst>
            <a:ext uri="{FF2B5EF4-FFF2-40B4-BE49-F238E27FC236}">
              <a16:creationId xmlns:a16="http://schemas.microsoft.com/office/drawing/2014/main" id="{00000000-0008-0000-0100-00000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87" name="Text Box 394350">
          <a:extLst>
            <a:ext uri="{FF2B5EF4-FFF2-40B4-BE49-F238E27FC236}">
              <a16:creationId xmlns:a16="http://schemas.microsoft.com/office/drawing/2014/main" id="{00000000-0008-0000-0100-00000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88" name="Text Box 394351">
          <a:extLst>
            <a:ext uri="{FF2B5EF4-FFF2-40B4-BE49-F238E27FC236}">
              <a16:creationId xmlns:a16="http://schemas.microsoft.com/office/drawing/2014/main" id="{00000000-0008-0000-0100-00000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89" name="Text Box 394352">
          <a:extLst>
            <a:ext uri="{FF2B5EF4-FFF2-40B4-BE49-F238E27FC236}">
              <a16:creationId xmlns:a16="http://schemas.microsoft.com/office/drawing/2014/main" id="{00000000-0008-0000-0100-00000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90" name="Text Box 394353">
          <a:extLst>
            <a:ext uri="{FF2B5EF4-FFF2-40B4-BE49-F238E27FC236}">
              <a16:creationId xmlns:a16="http://schemas.microsoft.com/office/drawing/2014/main" id="{00000000-0008-0000-0100-00000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91" name="Text Box 394354">
          <a:extLst>
            <a:ext uri="{FF2B5EF4-FFF2-40B4-BE49-F238E27FC236}">
              <a16:creationId xmlns:a16="http://schemas.microsoft.com/office/drawing/2014/main" id="{00000000-0008-0000-0100-00000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92" name="Text Box 394355">
          <a:extLst>
            <a:ext uri="{FF2B5EF4-FFF2-40B4-BE49-F238E27FC236}">
              <a16:creationId xmlns:a16="http://schemas.microsoft.com/office/drawing/2014/main" id="{00000000-0008-0000-0100-00000D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93" name="Text Box 394356">
          <a:extLst>
            <a:ext uri="{FF2B5EF4-FFF2-40B4-BE49-F238E27FC236}">
              <a16:creationId xmlns:a16="http://schemas.microsoft.com/office/drawing/2014/main" id="{00000000-0008-0000-0100-00000E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94" name="Text Box 394357">
          <a:extLst>
            <a:ext uri="{FF2B5EF4-FFF2-40B4-BE49-F238E27FC236}">
              <a16:creationId xmlns:a16="http://schemas.microsoft.com/office/drawing/2014/main" id="{00000000-0008-0000-0100-00000F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95" name="Text Box 394358">
          <a:extLst>
            <a:ext uri="{FF2B5EF4-FFF2-40B4-BE49-F238E27FC236}">
              <a16:creationId xmlns:a16="http://schemas.microsoft.com/office/drawing/2014/main" id="{00000000-0008-0000-0100-00001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96" name="Text Box 394359">
          <a:extLst>
            <a:ext uri="{FF2B5EF4-FFF2-40B4-BE49-F238E27FC236}">
              <a16:creationId xmlns:a16="http://schemas.microsoft.com/office/drawing/2014/main" id="{00000000-0008-0000-0100-00001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97" name="Text Box 394729">
          <a:extLst>
            <a:ext uri="{FF2B5EF4-FFF2-40B4-BE49-F238E27FC236}">
              <a16:creationId xmlns:a16="http://schemas.microsoft.com/office/drawing/2014/main" id="{00000000-0008-0000-0100-00001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98" name="Text Box 394730">
          <a:extLst>
            <a:ext uri="{FF2B5EF4-FFF2-40B4-BE49-F238E27FC236}">
              <a16:creationId xmlns:a16="http://schemas.microsoft.com/office/drawing/2014/main" id="{00000000-0008-0000-0100-00001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699" name="Text Box 394731">
          <a:extLst>
            <a:ext uri="{FF2B5EF4-FFF2-40B4-BE49-F238E27FC236}">
              <a16:creationId xmlns:a16="http://schemas.microsoft.com/office/drawing/2014/main" id="{00000000-0008-0000-0100-00001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00" name="Text Box 394732">
          <a:extLst>
            <a:ext uri="{FF2B5EF4-FFF2-40B4-BE49-F238E27FC236}">
              <a16:creationId xmlns:a16="http://schemas.microsoft.com/office/drawing/2014/main" id="{00000000-0008-0000-0100-00001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01" name="Text Box 394733">
          <a:extLst>
            <a:ext uri="{FF2B5EF4-FFF2-40B4-BE49-F238E27FC236}">
              <a16:creationId xmlns:a16="http://schemas.microsoft.com/office/drawing/2014/main" id="{00000000-0008-0000-0100-00001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02" name="Text Box 394734">
          <a:extLst>
            <a:ext uri="{FF2B5EF4-FFF2-40B4-BE49-F238E27FC236}">
              <a16:creationId xmlns:a16="http://schemas.microsoft.com/office/drawing/2014/main" id="{00000000-0008-0000-0100-00001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03" name="Text Box 394735">
          <a:extLst>
            <a:ext uri="{FF2B5EF4-FFF2-40B4-BE49-F238E27FC236}">
              <a16:creationId xmlns:a16="http://schemas.microsoft.com/office/drawing/2014/main" id="{00000000-0008-0000-0100-00001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04" name="Text Box 394736">
          <a:extLst>
            <a:ext uri="{FF2B5EF4-FFF2-40B4-BE49-F238E27FC236}">
              <a16:creationId xmlns:a16="http://schemas.microsoft.com/office/drawing/2014/main" id="{00000000-0008-0000-0100-00001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05" name="Text Box 394737">
          <a:extLst>
            <a:ext uri="{FF2B5EF4-FFF2-40B4-BE49-F238E27FC236}">
              <a16:creationId xmlns:a16="http://schemas.microsoft.com/office/drawing/2014/main" id="{00000000-0008-0000-0100-00001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06" name="Text Box 394738">
          <a:extLst>
            <a:ext uri="{FF2B5EF4-FFF2-40B4-BE49-F238E27FC236}">
              <a16:creationId xmlns:a16="http://schemas.microsoft.com/office/drawing/2014/main" id="{00000000-0008-0000-0100-00001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07" name="Text Box 394739">
          <a:extLst>
            <a:ext uri="{FF2B5EF4-FFF2-40B4-BE49-F238E27FC236}">
              <a16:creationId xmlns:a16="http://schemas.microsoft.com/office/drawing/2014/main" id="{00000000-0008-0000-0100-00001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08" name="Text Box 394740">
          <a:extLst>
            <a:ext uri="{FF2B5EF4-FFF2-40B4-BE49-F238E27FC236}">
              <a16:creationId xmlns:a16="http://schemas.microsoft.com/office/drawing/2014/main" id="{00000000-0008-0000-0100-00001D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09" name="Text Box 394741">
          <a:extLst>
            <a:ext uri="{FF2B5EF4-FFF2-40B4-BE49-F238E27FC236}">
              <a16:creationId xmlns:a16="http://schemas.microsoft.com/office/drawing/2014/main" id="{00000000-0008-0000-0100-00001E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10" name="Text Box 394742">
          <a:extLst>
            <a:ext uri="{FF2B5EF4-FFF2-40B4-BE49-F238E27FC236}">
              <a16:creationId xmlns:a16="http://schemas.microsoft.com/office/drawing/2014/main" id="{00000000-0008-0000-0100-00001F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11" name="Text Box 394743">
          <a:extLst>
            <a:ext uri="{FF2B5EF4-FFF2-40B4-BE49-F238E27FC236}">
              <a16:creationId xmlns:a16="http://schemas.microsoft.com/office/drawing/2014/main" id="{00000000-0008-0000-0100-00002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57150" cy="76200"/>
    <xdr:sp macro="" textlink="">
      <xdr:nvSpPr>
        <xdr:cNvPr id="2712" name="Text Box 394360">
          <a:extLst>
            <a:ext uri="{FF2B5EF4-FFF2-40B4-BE49-F238E27FC236}">
              <a16:creationId xmlns:a16="http://schemas.microsoft.com/office/drawing/2014/main" id="{00000000-0008-0000-0100-00002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57150" cy="76200"/>
    <xdr:sp macro="" textlink="">
      <xdr:nvSpPr>
        <xdr:cNvPr id="2713" name="Text Box 394744">
          <a:extLst>
            <a:ext uri="{FF2B5EF4-FFF2-40B4-BE49-F238E27FC236}">
              <a16:creationId xmlns:a16="http://schemas.microsoft.com/office/drawing/2014/main" id="{00000000-0008-0000-0100-00002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14" name="Text Box 394345">
          <a:extLst>
            <a:ext uri="{FF2B5EF4-FFF2-40B4-BE49-F238E27FC236}">
              <a16:creationId xmlns:a16="http://schemas.microsoft.com/office/drawing/2014/main" id="{00000000-0008-0000-0100-00002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15" name="Text Box 394346">
          <a:extLst>
            <a:ext uri="{FF2B5EF4-FFF2-40B4-BE49-F238E27FC236}">
              <a16:creationId xmlns:a16="http://schemas.microsoft.com/office/drawing/2014/main" id="{00000000-0008-0000-0100-00002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16" name="Text Box 394347">
          <a:extLst>
            <a:ext uri="{FF2B5EF4-FFF2-40B4-BE49-F238E27FC236}">
              <a16:creationId xmlns:a16="http://schemas.microsoft.com/office/drawing/2014/main" id="{00000000-0008-0000-0100-00002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17" name="Text Box 394348">
          <a:extLst>
            <a:ext uri="{FF2B5EF4-FFF2-40B4-BE49-F238E27FC236}">
              <a16:creationId xmlns:a16="http://schemas.microsoft.com/office/drawing/2014/main" id="{00000000-0008-0000-0100-00002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18" name="Text Box 394349">
          <a:extLst>
            <a:ext uri="{FF2B5EF4-FFF2-40B4-BE49-F238E27FC236}">
              <a16:creationId xmlns:a16="http://schemas.microsoft.com/office/drawing/2014/main" id="{00000000-0008-0000-0100-00002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19" name="Text Box 394350">
          <a:extLst>
            <a:ext uri="{FF2B5EF4-FFF2-40B4-BE49-F238E27FC236}">
              <a16:creationId xmlns:a16="http://schemas.microsoft.com/office/drawing/2014/main" id="{00000000-0008-0000-0100-00002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20" name="Text Box 394351">
          <a:extLst>
            <a:ext uri="{FF2B5EF4-FFF2-40B4-BE49-F238E27FC236}">
              <a16:creationId xmlns:a16="http://schemas.microsoft.com/office/drawing/2014/main" id="{00000000-0008-0000-0100-00002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21" name="Text Box 394352">
          <a:extLst>
            <a:ext uri="{FF2B5EF4-FFF2-40B4-BE49-F238E27FC236}">
              <a16:creationId xmlns:a16="http://schemas.microsoft.com/office/drawing/2014/main" id="{00000000-0008-0000-0100-00002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22" name="Text Box 394353">
          <a:extLst>
            <a:ext uri="{FF2B5EF4-FFF2-40B4-BE49-F238E27FC236}">
              <a16:creationId xmlns:a16="http://schemas.microsoft.com/office/drawing/2014/main" id="{00000000-0008-0000-0100-00002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23" name="Text Box 394354">
          <a:extLst>
            <a:ext uri="{FF2B5EF4-FFF2-40B4-BE49-F238E27FC236}">
              <a16:creationId xmlns:a16="http://schemas.microsoft.com/office/drawing/2014/main" id="{00000000-0008-0000-0100-00002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24" name="Text Box 394355">
          <a:extLst>
            <a:ext uri="{FF2B5EF4-FFF2-40B4-BE49-F238E27FC236}">
              <a16:creationId xmlns:a16="http://schemas.microsoft.com/office/drawing/2014/main" id="{00000000-0008-0000-0100-00002D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25" name="Text Box 394356">
          <a:extLst>
            <a:ext uri="{FF2B5EF4-FFF2-40B4-BE49-F238E27FC236}">
              <a16:creationId xmlns:a16="http://schemas.microsoft.com/office/drawing/2014/main" id="{00000000-0008-0000-0100-00002E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26" name="Text Box 394357">
          <a:extLst>
            <a:ext uri="{FF2B5EF4-FFF2-40B4-BE49-F238E27FC236}">
              <a16:creationId xmlns:a16="http://schemas.microsoft.com/office/drawing/2014/main" id="{00000000-0008-0000-0100-00002F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27" name="Text Box 394358">
          <a:extLst>
            <a:ext uri="{FF2B5EF4-FFF2-40B4-BE49-F238E27FC236}">
              <a16:creationId xmlns:a16="http://schemas.microsoft.com/office/drawing/2014/main" id="{00000000-0008-0000-0100-00003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28" name="Text Box 394359">
          <a:extLst>
            <a:ext uri="{FF2B5EF4-FFF2-40B4-BE49-F238E27FC236}">
              <a16:creationId xmlns:a16="http://schemas.microsoft.com/office/drawing/2014/main" id="{00000000-0008-0000-0100-00003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29" name="Text Box 394729">
          <a:extLst>
            <a:ext uri="{FF2B5EF4-FFF2-40B4-BE49-F238E27FC236}">
              <a16:creationId xmlns:a16="http://schemas.microsoft.com/office/drawing/2014/main" id="{00000000-0008-0000-0100-00003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30" name="Text Box 394730">
          <a:extLst>
            <a:ext uri="{FF2B5EF4-FFF2-40B4-BE49-F238E27FC236}">
              <a16:creationId xmlns:a16="http://schemas.microsoft.com/office/drawing/2014/main" id="{00000000-0008-0000-0100-00003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31" name="Text Box 394731">
          <a:extLst>
            <a:ext uri="{FF2B5EF4-FFF2-40B4-BE49-F238E27FC236}">
              <a16:creationId xmlns:a16="http://schemas.microsoft.com/office/drawing/2014/main" id="{00000000-0008-0000-0100-00003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32" name="Text Box 394732">
          <a:extLst>
            <a:ext uri="{FF2B5EF4-FFF2-40B4-BE49-F238E27FC236}">
              <a16:creationId xmlns:a16="http://schemas.microsoft.com/office/drawing/2014/main" id="{00000000-0008-0000-0100-00003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33" name="Text Box 394733">
          <a:extLst>
            <a:ext uri="{FF2B5EF4-FFF2-40B4-BE49-F238E27FC236}">
              <a16:creationId xmlns:a16="http://schemas.microsoft.com/office/drawing/2014/main" id="{00000000-0008-0000-0100-00003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34" name="Text Box 394734">
          <a:extLst>
            <a:ext uri="{FF2B5EF4-FFF2-40B4-BE49-F238E27FC236}">
              <a16:creationId xmlns:a16="http://schemas.microsoft.com/office/drawing/2014/main" id="{00000000-0008-0000-0100-00003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35" name="Text Box 394735">
          <a:extLst>
            <a:ext uri="{FF2B5EF4-FFF2-40B4-BE49-F238E27FC236}">
              <a16:creationId xmlns:a16="http://schemas.microsoft.com/office/drawing/2014/main" id="{00000000-0008-0000-0100-00003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36" name="Text Box 394736">
          <a:extLst>
            <a:ext uri="{FF2B5EF4-FFF2-40B4-BE49-F238E27FC236}">
              <a16:creationId xmlns:a16="http://schemas.microsoft.com/office/drawing/2014/main" id="{00000000-0008-0000-0100-00003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37" name="Text Box 394737">
          <a:extLst>
            <a:ext uri="{FF2B5EF4-FFF2-40B4-BE49-F238E27FC236}">
              <a16:creationId xmlns:a16="http://schemas.microsoft.com/office/drawing/2014/main" id="{00000000-0008-0000-0100-00003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38" name="Text Box 394738">
          <a:extLst>
            <a:ext uri="{FF2B5EF4-FFF2-40B4-BE49-F238E27FC236}">
              <a16:creationId xmlns:a16="http://schemas.microsoft.com/office/drawing/2014/main" id="{00000000-0008-0000-0100-00003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39" name="Text Box 394739">
          <a:extLst>
            <a:ext uri="{FF2B5EF4-FFF2-40B4-BE49-F238E27FC236}">
              <a16:creationId xmlns:a16="http://schemas.microsoft.com/office/drawing/2014/main" id="{00000000-0008-0000-0100-00003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40" name="Text Box 394740">
          <a:extLst>
            <a:ext uri="{FF2B5EF4-FFF2-40B4-BE49-F238E27FC236}">
              <a16:creationId xmlns:a16="http://schemas.microsoft.com/office/drawing/2014/main" id="{00000000-0008-0000-0100-00003D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41" name="Text Box 394741">
          <a:extLst>
            <a:ext uri="{FF2B5EF4-FFF2-40B4-BE49-F238E27FC236}">
              <a16:creationId xmlns:a16="http://schemas.microsoft.com/office/drawing/2014/main" id="{00000000-0008-0000-0100-00003E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42" name="Text Box 394742">
          <a:extLst>
            <a:ext uri="{FF2B5EF4-FFF2-40B4-BE49-F238E27FC236}">
              <a16:creationId xmlns:a16="http://schemas.microsoft.com/office/drawing/2014/main" id="{00000000-0008-0000-0100-00003F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43" name="Text Box 394743">
          <a:extLst>
            <a:ext uri="{FF2B5EF4-FFF2-40B4-BE49-F238E27FC236}">
              <a16:creationId xmlns:a16="http://schemas.microsoft.com/office/drawing/2014/main" id="{00000000-0008-0000-0100-00004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57150" cy="76200"/>
    <xdr:sp macro="" textlink="">
      <xdr:nvSpPr>
        <xdr:cNvPr id="2744" name="Text Box 394360">
          <a:extLst>
            <a:ext uri="{FF2B5EF4-FFF2-40B4-BE49-F238E27FC236}">
              <a16:creationId xmlns:a16="http://schemas.microsoft.com/office/drawing/2014/main" id="{00000000-0008-0000-0100-00004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57150" cy="76200"/>
    <xdr:sp macro="" textlink="">
      <xdr:nvSpPr>
        <xdr:cNvPr id="2745" name="Text Box 394744">
          <a:extLst>
            <a:ext uri="{FF2B5EF4-FFF2-40B4-BE49-F238E27FC236}">
              <a16:creationId xmlns:a16="http://schemas.microsoft.com/office/drawing/2014/main" id="{00000000-0008-0000-0100-00004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46" name="Text Box 394345">
          <a:extLst>
            <a:ext uri="{FF2B5EF4-FFF2-40B4-BE49-F238E27FC236}">
              <a16:creationId xmlns:a16="http://schemas.microsoft.com/office/drawing/2014/main" id="{00000000-0008-0000-0100-00004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47" name="Text Box 394346">
          <a:extLst>
            <a:ext uri="{FF2B5EF4-FFF2-40B4-BE49-F238E27FC236}">
              <a16:creationId xmlns:a16="http://schemas.microsoft.com/office/drawing/2014/main" id="{00000000-0008-0000-0100-00004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48" name="Text Box 394347">
          <a:extLst>
            <a:ext uri="{FF2B5EF4-FFF2-40B4-BE49-F238E27FC236}">
              <a16:creationId xmlns:a16="http://schemas.microsoft.com/office/drawing/2014/main" id="{00000000-0008-0000-0100-00004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49" name="Text Box 394348">
          <a:extLst>
            <a:ext uri="{FF2B5EF4-FFF2-40B4-BE49-F238E27FC236}">
              <a16:creationId xmlns:a16="http://schemas.microsoft.com/office/drawing/2014/main" id="{00000000-0008-0000-0100-00004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50" name="Text Box 394349">
          <a:extLst>
            <a:ext uri="{FF2B5EF4-FFF2-40B4-BE49-F238E27FC236}">
              <a16:creationId xmlns:a16="http://schemas.microsoft.com/office/drawing/2014/main" id="{00000000-0008-0000-0100-00004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51" name="Text Box 394350">
          <a:extLst>
            <a:ext uri="{FF2B5EF4-FFF2-40B4-BE49-F238E27FC236}">
              <a16:creationId xmlns:a16="http://schemas.microsoft.com/office/drawing/2014/main" id="{00000000-0008-0000-0100-00004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52" name="Text Box 394351">
          <a:extLst>
            <a:ext uri="{FF2B5EF4-FFF2-40B4-BE49-F238E27FC236}">
              <a16:creationId xmlns:a16="http://schemas.microsoft.com/office/drawing/2014/main" id="{00000000-0008-0000-0100-00004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53" name="Text Box 394352">
          <a:extLst>
            <a:ext uri="{FF2B5EF4-FFF2-40B4-BE49-F238E27FC236}">
              <a16:creationId xmlns:a16="http://schemas.microsoft.com/office/drawing/2014/main" id="{00000000-0008-0000-0100-00004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54" name="Text Box 394353">
          <a:extLst>
            <a:ext uri="{FF2B5EF4-FFF2-40B4-BE49-F238E27FC236}">
              <a16:creationId xmlns:a16="http://schemas.microsoft.com/office/drawing/2014/main" id="{00000000-0008-0000-0100-00004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55" name="Text Box 394354">
          <a:extLst>
            <a:ext uri="{FF2B5EF4-FFF2-40B4-BE49-F238E27FC236}">
              <a16:creationId xmlns:a16="http://schemas.microsoft.com/office/drawing/2014/main" id="{00000000-0008-0000-0100-00004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56" name="Text Box 394355">
          <a:extLst>
            <a:ext uri="{FF2B5EF4-FFF2-40B4-BE49-F238E27FC236}">
              <a16:creationId xmlns:a16="http://schemas.microsoft.com/office/drawing/2014/main" id="{00000000-0008-0000-0100-00004D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57" name="Text Box 394356">
          <a:extLst>
            <a:ext uri="{FF2B5EF4-FFF2-40B4-BE49-F238E27FC236}">
              <a16:creationId xmlns:a16="http://schemas.microsoft.com/office/drawing/2014/main" id="{00000000-0008-0000-0100-00004E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58" name="Text Box 394357">
          <a:extLst>
            <a:ext uri="{FF2B5EF4-FFF2-40B4-BE49-F238E27FC236}">
              <a16:creationId xmlns:a16="http://schemas.microsoft.com/office/drawing/2014/main" id="{00000000-0008-0000-0100-00004F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59" name="Text Box 394358">
          <a:extLst>
            <a:ext uri="{FF2B5EF4-FFF2-40B4-BE49-F238E27FC236}">
              <a16:creationId xmlns:a16="http://schemas.microsoft.com/office/drawing/2014/main" id="{00000000-0008-0000-0100-00005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60" name="Text Box 394359">
          <a:extLst>
            <a:ext uri="{FF2B5EF4-FFF2-40B4-BE49-F238E27FC236}">
              <a16:creationId xmlns:a16="http://schemas.microsoft.com/office/drawing/2014/main" id="{00000000-0008-0000-0100-00005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61" name="Text Box 394729">
          <a:extLst>
            <a:ext uri="{FF2B5EF4-FFF2-40B4-BE49-F238E27FC236}">
              <a16:creationId xmlns:a16="http://schemas.microsoft.com/office/drawing/2014/main" id="{00000000-0008-0000-0100-00005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62" name="Text Box 394730">
          <a:extLst>
            <a:ext uri="{FF2B5EF4-FFF2-40B4-BE49-F238E27FC236}">
              <a16:creationId xmlns:a16="http://schemas.microsoft.com/office/drawing/2014/main" id="{00000000-0008-0000-0100-00005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63" name="Text Box 394731">
          <a:extLst>
            <a:ext uri="{FF2B5EF4-FFF2-40B4-BE49-F238E27FC236}">
              <a16:creationId xmlns:a16="http://schemas.microsoft.com/office/drawing/2014/main" id="{00000000-0008-0000-0100-00005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64" name="Text Box 394732">
          <a:extLst>
            <a:ext uri="{FF2B5EF4-FFF2-40B4-BE49-F238E27FC236}">
              <a16:creationId xmlns:a16="http://schemas.microsoft.com/office/drawing/2014/main" id="{00000000-0008-0000-0100-00005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65" name="Text Box 394733">
          <a:extLst>
            <a:ext uri="{FF2B5EF4-FFF2-40B4-BE49-F238E27FC236}">
              <a16:creationId xmlns:a16="http://schemas.microsoft.com/office/drawing/2014/main" id="{00000000-0008-0000-0100-00005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66" name="Text Box 394734">
          <a:extLst>
            <a:ext uri="{FF2B5EF4-FFF2-40B4-BE49-F238E27FC236}">
              <a16:creationId xmlns:a16="http://schemas.microsoft.com/office/drawing/2014/main" id="{00000000-0008-0000-0100-00005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67" name="Text Box 394735">
          <a:extLst>
            <a:ext uri="{FF2B5EF4-FFF2-40B4-BE49-F238E27FC236}">
              <a16:creationId xmlns:a16="http://schemas.microsoft.com/office/drawing/2014/main" id="{00000000-0008-0000-0100-00005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68" name="Text Box 394736">
          <a:extLst>
            <a:ext uri="{FF2B5EF4-FFF2-40B4-BE49-F238E27FC236}">
              <a16:creationId xmlns:a16="http://schemas.microsoft.com/office/drawing/2014/main" id="{00000000-0008-0000-0100-00005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69" name="Text Box 394737">
          <a:extLst>
            <a:ext uri="{FF2B5EF4-FFF2-40B4-BE49-F238E27FC236}">
              <a16:creationId xmlns:a16="http://schemas.microsoft.com/office/drawing/2014/main" id="{00000000-0008-0000-0100-00005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70" name="Text Box 394738">
          <a:extLst>
            <a:ext uri="{FF2B5EF4-FFF2-40B4-BE49-F238E27FC236}">
              <a16:creationId xmlns:a16="http://schemas.microsoft.com/office/drawing/2014/main" id="{00000000-0008-0000-0100-00005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71" name="Text Box 394739">
          <a:extLst>
            <a:ext uri="{FF2B5EF4-FFF2-40B4-BE49-F238E27FC236}">
              <a16:creationId xmlns:a16="http://schemas.microsoft.com/office/drawing/2014/main" id="{00000000-0008-0000-0100-00005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72" name="Text Box 394740">
          <a:extLst>
            <a:ext uri="{FF2B5EF4-FFF2-40B4-BE49-F238E27FC236}">
              <a16:creationId xmlns:a16="http://schemas.microsoft.com/office/drawing/2014/main" id="{00000000-0008-0000-0100-00005D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73" name="Text Box 394741">
          <a:extLst>
            <a:ext uri="{FF2B5EF4-FFF2-40B4-BE49-F238E27FC236}">
              <a16:creationId xmlns:a16="http://schemas.microsoft.com/office/drawing/2014/main" id="{00000000-0008-0000-0100-00005E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74" name="Text Box 394742">
          <a:extLst>
            <a:ext uri="{FF2B5EF4-FFF2-40B4-BE49-F238E27FC236}">
              <a16:creationId xmlns:a16="http://schemas.microsoft.com/office/drawing/2014/main" id="{00000000-0008-0000-0100-00005F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75" name="Text Box 394743">
          <a:extLst>
            <a:ext uri="{FF2B5EF4-FFF2-40B4-BE49-F238E27FC236}">
              <a16:creationId xmlns:a16="http://schemas.microsoft.com/office/drawing/2014/main" id="{00000000-0008-0000-0100-00006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76" name="Text Box 394345">
          <a:extLst>
            <a:ext uri="{FF2B5EF4-FFF2-40B4-BE49-F238E27FC236}">
              <a16:creationId xmlns:a16="http://schemas.microsoft.com/office/drawing/2014/main" id="{00000000-0008-0000-0100-00006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77" name="Text Box 394346">
          <a:extLst>
            <a:ext uri="{FF2B5EF4-FFF2-40B4-BE49-F238E27FC236}">
              <a16:creationId xmlns:a16="http://schemas.microsoft.com/office/drawing/2014/main" id="{00000000-0008-0000-0100-00006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78" name="Text Box 394347">
          <a:extLst>
            <a:ext uri="{FF2B5EF4-FFF2-40B4-BE49-F238E27FC236}">
              <a16:creationId xmlns:a16="http://schemas.microsoft.com/office/drawing/2014/main" id="{00000000-0008-0000-0100-00006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79" name="Text Box 394348">
          <a:extLst>
            <a:ext uri="{FF2B5EF4-FFF2-40B4-BE49-F238E27FC236}">
              <a16:creationId xmlns:a16="http://schemas.microsoft.com/office/drawing/2014/main" id="{00000000-0008-0000-0100-00006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80" name="Text Box 394349">
          <a:extLst>
            <a:ext uri="{FF2B5EF4-FFF2-40B4-BE49-F238E27FC236}">
              <a16:creationId xmlns:a16="http://schemas.microsoft.com/office/drawing/2014/main" id="{00000000-0008-0000-0100-00006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81" name="Text Box 394350">
          <a:extLst>
            <a:ext uri="{FF2B5EF4-FFF2-40B4-BE49-F238E27FC236}">
              <a16:creationId xmlns:a16="http://schemas.microsoft.com/office/drawing/2014/main" id="{00000000-0008-0000-0100-00006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82" name="Text Box 394351">
          <a:extLst>
            <a:ext uri="{FF2B5EF4-FFF2-40B4-BE49-F238E27FC236}">
              <a16:creationId xmlns:a16="http://schemas.microsoft.com/office/drawing/2014/main" id="{00000000-0008-0000-0100-00006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83" name="Text Box 394352">
          <a:extLst>
            <a:ext uri="{FF2B5EF4-FFF2-40B4-BE49-F238E27FC236}">
              <a16:creationId xmlns:a16="http://schemas.microsoft.com/office/drawing/2014/main" id="{00000000-0008-0000-0100-00006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84" name="Text Box 394353">
          <a:extLst>
            <a:ext uri="{FF2B5EF4-FFF2-40B4-BE49-F238E27FC236}">
              <a16:creationId xmlns:a16="http://schemas.microsoft.com/office/drawing/2014/main" id="{00000000-0008-0000-0100-00006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85" name="Text Box 394354">
          <a:extLst>
            <a:ext uri="{FF2B5EF4-FFF2-40B4-BE49-F238E27FC236}">
              <a16:creationId xmlns:a16="http://schemas.microsoft.com/office/drawing/2014/main" id="{00000000-0008-0000-0100-00006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86" name="Text Box 394355">
          <a:extLst>
            <a:ext uri="{FF2B5EF4-FFF2-40B4-BE49-F238E27FC236}">
              <a16:creationId xmlns:a16="http://schemas.microsoft.com/office/drawing/2014/main" id="{00000000-0008-0000-0100-00006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87" name="Text Box 394356">
          <a:extLst>
            <a:ext uri="{FF2B5EF4-FFF2-40B4-BE49-F238E27FC236}">
              <a16:creationId xmlns:a16="http://schemas.microsoft.com/office/drawing/2014/main" id="{00000000-0008-0000-0100-00006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88" name="Text Box 394357">
          <a:extLst>
            <a:ext uri="{FF2B5EF4-FFF2-40B4-BE49-F238E27FC236}">
              <a16:creationId xmlns:a16="http://schemas.microsoft.com/office/drawing/2014/main" id="{00000000-0008-0000-0100-00006D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89" name="Text Box 394358">
          <a:extLst>
            <a:ext uri="{FF2B5EF4-FFF2-40B4-BE49-F238E27FC236}">
              <a16:creationId xmlns:a16="http://schemas.microsoft.com/office/drawing/2014/main" id="{00000000-0008-0000-0100-00006E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90" name="Text Box 394359">
          <a:extLst>
            <a:ext uri="{FF2B5EF4-FFF2-40B4-BE49-F238E27FC236}">
              <a16:creationId xmlns:a16="http://schemas.microsoft.com/office/drawing/2014/main" id="{00000000-0008-0000-0100-00006F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91" name="Text Box 394729">
          <a:extLst>
            <a:ext uri="{FF2B5EF4-FFF2-40B4-BE49-F238E27FC236}">
              <a16:creationId xmlns:a16="http://schemas.microsoft.com/office/drawing/2014/main" id="{00000000-0008-0000-0100-00007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92" name="Text Box 394730">
          <a:extLst>
            <a:ext uri="{FF2B5EF4-FFF2-40B4-BE49-F238E27FC236}">
              <a16:creationId xmlns:a16="http://schemas.microsoft.com/office/drawing/2014/main" id="{00000000-0008-0000-0100-00007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93" name="Text Box 394731">
          <a:extLst>
            <a:ext uri="{FF2B5EF4-FFF2-40B4-BE49-F238E27FC236}">
              <a16:creationId xmlns:a16="http://schemas.microsoft.com/office/drawing/2014/main" id="{00000000-0008-0000-0100-00007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94" name="Text Box 394732">
          <a:extLst>
            <a:ext uri="{FF2B5EF4-FFF2-40B4-BE49-F238E27FC236}">
              <a16:creationId xmlns:a16="http://schemas.microsoft.com/office/drawing/2014/main" id="{00000000-0008-0000-0100-00007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95" name="Text Box 394733">
          <a:extLst>
            <a:ext uri="{FF2B5EF4-FFF2-40B4-BE49-F238E27FC236}">
              <a16:creationId xmlns:a16="http://schemas.microsoft.com/office/drawing/2014/main" id="{00000000-0008-0000-0100-00007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96" name="Text Box 394734">
          <a:extLst>
            <a:ext uri="{FF2B5EF4-FFF2-40B4-BE49-F238E27FC236}">
              <a16:creationId xmlns:a16="http://schemas.microsoft.com/office/drawing/2014/main" id="{00000000-0008-0000-0100-00007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97" name="Text Box 394735">
          <a:extLst>
            <a:ext uri="{FF2B5EF4-FFF2-40B4-BE49-F238E27FC236}">
              <a16:creationId xmlns:a16="http://schemas.microsoft.com/office/drawing/2014/main" id="{00000000-0008-0000-0100-00007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98" name="Text Box 394736">
          <a:extLst>
            <a:ext uri="{FF2B5EF4-FFF2-40B4-BE49-F238E27FC236}">
              <a16:creationId xmlns:a16="http://schemas.microsoft.com/office/drawing/2014/main" id="{00000000-0008-0000-0100-00007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799" name="Text Box 394737">
          <a:extLst>
            <a:ext uri="{FF2B5EF4-FFF2-40B4-BE49-F238E27FC236}">
              <a16:creationId xmlns:a16="http://schemas.microsoft.com/office/drawing/2014/main" id="{00000000-0008-0000-0100-00007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00" name="Text Box 394738">
          <a:extLst>
            <a:ext uri="{FF2B5EF4-FFF2-40B4-BE49-F238E27FC236}">
              <a16:creationId xmlns:a16="http://schemas.microsoft.com/office/drawing/2014/main" id="{00000000-0008-0000-0100-00007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01" name="Text Box 394739">
          <a:extLst>
            <a:ext uri="{FF2B5EF4-FFF2-40B4-BE49-F238E27FC236}">
              <a16:creationId xmlns:a16="http://schemas.microsoft.com/office/drawing/2014/main" id="{00000000-0008-0000-0100-00007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02" name="Text Box 394740">
          <a:extLst>
            <a:ext uri="{FF2B5EF4-FFF2-40B4-BE49-F238E27FC236}">
              <a16:creationId xmlns:a16="http://schemas.microsoft.com/office/drawing/2014/main" id="{00000000-0008-0000-0100-00007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03" name="Text Box 394741">
          <a:extLst>
            <a:ext uri="{FF2B5EF4-FFF2-40B4-BE49-F238E27FC236}">
              <a16:creationId xmlns:a16="http://schemas.microsoft.com/office/drawing/2014/main" id="{00000000-0008-0000-0100-00007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04" name="Text Box 394742">
          <a:extLst>
            <a:ext uri="{FF2B5EF4-FFF2-40B4-BE49-F238E27FC236}">
              <a16:creationId xmlns:a16="http://schemas.microsoft.com/office/drawing/2014/main" id="{00000000-0008-0000-0100-00007D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05" name="Text Box 394743">
          <a:extLst>
            <a:ext uri="{FF2B5EF4-FFF2-40B4-BE49-F238E27FC236}">
              <a16:creationId xmlns:a16="http://schemas.microsoft.com/office/drawing/2014/main" id="{00000000-0008-0000-0100-00007E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06" name="Text Box 394345">
          <a:extLst>
            <a:ext uri="{FF2B5EF4-FFF2-40B4-BE49-F238E27FC236}">
              <a16:creationId xmlns:a16="http://schemas.microsoft.com/office/drawing/2014/main" id="{00000000-0008-0000-0100-00007F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07" name="Text Box 394346">
          <a:extLst>
            <a:ext uri="{FF2B5EF4-FFF2-40B4-BE49-F238E27FC236}">
              <a16:creationId xmlns:a16="http://schemas.microsoft.com/office/drawing/2014/main" id="{00000000-0008-0000-0100-00008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08" name="Text Box 394347">
          <a:extLst>
            <a:ext uri="{FF2B5EF4-FFF2-40B4-BE49-F238E27FC236}">
              <a16:creationId xmlns:a16="http://schemas.microsoft.com/office/drawing/2014/main" id="{00000000-0008-0000-0100-00008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09" name="Text Box 394348">
          <a:extLst>
            <a:ext uri="{FF2B5EF4-FFF2-40B4-BE49-F238E27FC236}">
              <a16:creationId xmlns:a16="http://schemas.microsoft.com/office/drawing/2014/main" id="{00000000-0008-0000-0100-00008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10" name="Text Box 394349">
          <a:extLst>
            <a:ext uri="{FF2B5EF4-FFF2-40B4-BE49-F238E27FC236}">
              <a16:creationId xmlns:a16="http://schemas.microsoft.com/office/drawing/2014/main" id="{00000000-0008-0000-0100-00008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11" name="Text Box 394350">
          <a:extLst>
            <a:ext uri="{FF2B5EF4-FFF2-40B4-BE49-F238E27FC236}">
              <a16:creationId xmlns:a16="http://schemas.microsoft.com/office/drawing/2014/main" id="{00000000-0008-0000-0100-00008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12" name="Text Box 394351">
          <a:extLst>
            <a:ext uri="{FF2B5EF4-FFF2-40B4-BE49-F238E27FC236}">
              <a16:creationId xmlns:a16="http://schemas.microsoft.com/office/drawing/2014/main" id="{00000000-0008-0000-0100-00008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13" name="Text Box 394352">
          <a:extLst>
            <a:ext uri="{FF2B5EF4-FFF2-40B4-BE49-F238E27FC236}">
              <a16:creationId xmlns:a16="http://schemas.microsoft.com/office/drawing/2014/main" id="{00000000-0008-0000-0100-00008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14" name="Text Box 394353">
          <a:extLst>
            <a:ext uri="{FF2B5EF4-FFF2-40B4-BE49-F238E27FC236}">
              <a16:creationId xmlns:a16="http://schemas.microsoft.com/office/drawing/2014/main" id="{00000000-0008-0000-0100-00008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15" name="Text Box 394354">
          <a:extLst>
            <a:ext uri="{FF2B5EF4-FFF2-40B4-BE49-F238E27FC236}">
              <a16:creationId xmlns:a16="http://schemas.microsoft.com/office/drawing/2014/main" id="{00000000-0008-0000-0100-00008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16" name="Text Box 394355">
          <a:extLst>
            <a:ext uri="{FF2B5EF4-FFF2-40B4-BE49-F238E27FC236}">
              <a16:creationId xmlns:a16="http://schemas.microsoft.com/office/drawing/2014/main" id="{00000000-0008-0000-0100-00008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17" name="Text Box 394356">
          <a:extLst>
            <a:ext uri="{FF2B5EF4-FFF2-40B4-BE49-F238E27FC236}">
              <a16:creationId xmlns:a16="http://schemas.microsoft.com/office/drawing/2014/main" id="{00000000-0008-0000-0100-00008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18" name="Text Box 394357">
          <a:extLst>
            <a:ext uri="{FF2B5EF4-FFF2-40B4-BE49-F238E27FC236}">
              <a16:creationId xmlns:a16="http://schemas.microsoft.com/office/drawing/2014/main" id="{00000000-0008-0000-0100-00008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19" name="Text Box 394358">
          <a:extLst>
            <a:ext uri="{FF2B5EF4-FFF2-40B4-BE49-F238E27FC236}">
              <a16:creationId xmlns:a16="http://schemas.microsoft.com/office/drawing/2014/main" id="{00000000-0008-0000-0100-00008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20" name="Text Box 394359">
          <a:extLst>
            <a:ext uri="{FF2B5EF4-FFF2-40B4-BE49-F238E27FC236}">
              <a16:creationId xmlns:a16="http://schemas.microsoft.com/office/drawing/2014/main" id="{00000000-0008-0000-0100-00008D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21" name="Text Box 394729">
          <a:extLst>
            <a:ext uri="{FF2B5EF4-FFF2-40B4-BE49-F238E27FC236}">
              <a16:creationId xmlns:a16="http://schemas.microsoft.com/office/drawing/2014/main" id="{00000000-0008-0000-0100-00008E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22" name="Text Box 394730">
          <a:extLst>
            <a:ext uri="{FF2B5EF4-FFF2-40B4-BE49-F238E27FC236}">
              <a16:creationId xmlns:a16="http://schemas.microsoft.com/office/drawing/2014/main" id="{00000000-0008-0000-0100-00008F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23" name="Text Box 394731">
          <a:extLst>
            <a:ext uri="{FF2B5EF4-FFF2-40B4-BE49-F238E27FC236}">
              <a16:creationId xmlns:a16="http://schemas.microsoft.com/office/drawing/2014/main" id="{00000000-0008-0000-0100-00009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24" name="Text Box 394732">
          <a:extLst>
            <a:ext uri="{FF2B5EF4-FFF2-40B4-BE49-F238E27FC236}">
              <a16:creationId xmlns:a16="http://schemas.microsoft.com/office/drawing/2014/main" id="{00000000-0008-0000-0100-00009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25" name="Text Box 394733">
          <a:extLst>
            <a:ext uri="{FF2B5EF4-FFF2-40B4-BE49-F238E27FC236}">
              <a16:creationId xmlns:a16="http://schemas.microsoft.com/office/drawing/2014/main" id="{00000000-0008-0000-0100-00009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26" name="Text Box 394734">
          <a:extLst>
            <a:ext uri="{FF2B5EF4-FFF2-40B4-BE49-F238E27FC236}">
              <a16:creationId xmlns:a16="http://schemas.microsoft.com/office/drawing/2014/main" id="{00000000-0008-0000-0100-00009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27" name="Text Box 394735">
          <a:extLst>
            <a:ext uri="{FF2B5EF4-FFF2-40B4-BE49-F238E27FC236}">
              <a16:creationId xmlns:a16="http://schemas.microsoft.com/office/drawing/2014/main" id="{00000000-0008-0000-0100-00009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28" name="Text Box 394736">
          <a:extLst>
            <a:ext uri="{FF2B5EF4-FFF2-40B4-BE49-F238E27FC236}">
              <a16:creationId xmlns:a16="http://schemas.microsoft.com/office/drawing/2014/main" id="{00000000-0008-0000-0100-00009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29" name="Text Box 394737">
          <a:extLst>
            <a:ext uri="{FF2B5EF4-FFF2-40B4-BE49-F238E27FC236}">
              <a16:creationId xmlns:a16="http://schemas.microsoft.com/office/drawing/2014/main" id="{00000000-0008-0000-0100-00009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30" name="Text Box 394738">
          <a:extLst>
            <a:ext uri="{FF2B5EF4-FFF2-40B4-BE49-F238E27FC236}">
              <a16:creationId xmlns:a16="http://schemas.microsoft.com/office/drawing/2014/main" id="{00000000-0008-0000-0100-00009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31" name="Text Box 394739">
          <a:extLst>
            <a:ext uri="{FF2B5EF4-FFF2-40B4-BE49-F238E27FC236}">
              <a16:creationId xmlns:a16="http://schemas.microsoft.com/office/drawing/2014/main" id="{00000000-0008-0000-0100-00009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32" name="Text Box 394740">
          <a:extLst>
            <a:ext uri="{FF2B5EF4-FFF2-40B4-BE49-F238E27FC236}">
              <a16:creationId xmlns:a16="http://schemas.microsoft.com/office/drawing/2014/main" id="{00000000-0008-0000-0100-00009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33" name="Text Box 394741">
          <a:extLst>
            <a:ext uri="{FF2B5EF4-FFF2-40B4-BE49-F238E27FC236}">
              <a16:creationId xmlns:a16="http://schemas.microsoft.com/office/drawing/2014/main" id="{00000000-0008-0000-0100-00009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34" name="Text Box 394742">
          <a:extLst>
            <a:ext uri="{FF2B5EF4-FFF2-40B4-BE49-F238E27FC236}">
              <a16:creationId xmlns:a16="http://schemas.microsoft.com/office/drawing/2014/main" id="{00000000-0008-0000-0100-00009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35" name="Text Box 394743">
          <a:extLst>
            <a:ext uri="{FF2B5EF4-FFF2-40B4-BE49-F238E27FC236}">
              <a16:creationId xmlns:a16="http://schemas.microsoft.com/office/drawing/2014/main" id="{00000000-0008-0000-0100-00009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57150" cy="76200"/>
    <xdr:sp macro="" textlink="">
      <xdr:nvSpPr>
        <xdr:cNvPr id="2836" name="Text Box 394360">
          <a:extLst>
            <a:ext uri="{FF2B5EF4-FFF2-40B4-BE49-F238E27FC236}">
              <a16:creationId xmlns:a16="http://schemas.microsoft.com/office/drawing/2014/main" id="{00000000-0008-0000-0100-00009D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57150" cy="76200"/>
    <xdr:sp macro="" textlink="">
      <xdr:nvSpPr>
        <xdr:cNvPr id="2837" name="Text Box 394744">
          <a:extLst>
            <a:ext uri="{FF2B5EF4-FFF2-40B4-BE49-F238E27FC236}">
              <a16:creationId xmlns:a16="http://schemas.microsoft.com/office/drawing/2014/main" id="{00000000-0008-0000-0100-00009E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38" name="Text Box 394345">
          <a:extLst>
            <a:ext uri="{FF2B5EF4-FFF2-40B4-BE49-F238E27FC236}">
              <a16:creationId xmlns:a16="http://schemas.microsoft.com/office/drawing/2014/main" id="{00000000-0008-0000-0100-00009F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39" name="Text Box 394346">
          <a:extLst>
            <a:ext uri="{FF2B5EF4-FFF2-40B4-BE49-F238E27FC236}">
              <a16:creationId xmlns:a16="http://schemas.microsoft.com/office/drawing/2014/main" id="{00000000-0008-0000-0100-0000A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40" name="Text Box 394347">
          <a:extLst>
            <a:ext uri="{FF2B5EF4-FFF2-40B4-BE49-F238E27FC236}">
              <a16:creationId xmlns:a16="http://schemas.microsoft.com/office/drawing/2014/main" id="{00000000-0008-0000-0100-0000A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41" name="Text Box 394348">
          <a:extLst>
            <a:ext uri="{FF2B5EF4-FFF2-40B4-BE49-F238E27FC236}">
              <a16:creationId xmlns:a16="http://schemas.microsoft.com/office/drawing/2014/main" id="{00000000-0008-0000-0100-0000A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42" name="Text Box 394349">
          <a:extLst>
            <a:ext uri="{FF2B5EF4-FFF2-40B4-BE49-F238E27FC236}">
              <a16:creationId xmlns:a16="http://schemas.microsoft.com/office/drawing/2014/main" id="{00000000-0008-0000-0100-0000A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43" name="Text Box 394350">
          <a:extLst>
            <a:ext uri="{FF2B5EF4-FFF2-40B4-BE49-F238E27FC236}">
              <a16:creationId xmlns:a16="http://schemas.microsoft.com/office/drawing/2014/main" id="{00000000-0008-0000-0100-0000A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44" name="Text Box 394351">
          <a:extLst>
            <a:ext uri="{FF2B5EF4-FFF2-40B4-BE49-F238E27FC236}">
              <a16:creationId xmlns:a16="http://schemas.microsoft.com/office/drawing/2014/main" id="{00000000-0008-0000-0100-0000A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45" name="Text Box 394352">
          <a:extLst>
            <a:ext uri="{FF2B5EF4-FFF2-40B4-BE49-F238E27FC236}">
              <a16:creationId xmlns:a16="http://schemas.microsoft.com/office/drawing/2014/main" id="{00000000-0008-0000-0100-0000A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46" name="Text Box 394353">
          <a:extLst>
            <a:ext uri="{FF2B5EF4-FFF2-40B4-BE49-F238E27FC236}">
              <a16:creationId xmlns:a16="http://schemas.microsoft.com/office/drawing/2014/main" id="{00000000-0008-0000-0100-0000A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47" name="Text Box 394354">
          <a:extLst>
            <a:ext uri="{FF2B5EF4-FFF2-40B4-BE49-F238E27FC236}">
              <a16:creationId xmlns:a16="http://schemas.microsoft.com/office/drawing/2014/main" id="{00000000-0008-0000-0100-0000A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48" name="Text Box 394355">
          <a:extLst>
            <a:ext uri="{FF2B5EF4-FFF2-40B4-BE49-F238E27FC236}">
              <a16:creationId xmlns:a16="http://schemas.microsoft.com/office/drawing/2014/main" id="{00000000-0008-0000-0100-0000A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49" name="Text Box 394356">
          <a:extLst>
            <a:ext uri="{FF2B5EF4-FFF2-40B4-BE49-F238E27FC236}">
              <a16:creationId xmlns:a16="http://schemas.microsoft.com/office/drawing/2014/main" id="{00000000-0008-0000-0100-0000A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50" name="Text Box 394357">
          <a:extLst>
            <a:ext uri="{FF2B5EF4-FFF2-40B4-BE49-F238E27FC236}">
              <a16:creationId xmlns:a16="http://schemas.microsoft.com/office/drawing/2014/main" id="{00000000-0008-0000-0100-0000A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51" name="Text Box 394358">
          <a:extLst>
            <a:ext uri="{FF2B5EF4-FFF2-40B4-BE49-F238E27FC236}">
              <a16:creationId xmlns:a16="http://schemas.microsoft.com/office/drawing/2014/main" id="{00000000-0008-0000-0100-0000A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52" name="Text Box 394359">
          <a:extLst>
            <a:ext uri="{FF2B5EF4-FFF2-40B4-BE49-F238E27FC236}">
              <a16:creationId xmlns:a16="http://schemas.microsoft.com/office/drawing/2014/main" id="{00000000-0008-0000-0100-0000AD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53" name="Text Box 394729">
          <a:extLst>
            <a:ext uri="{FF2B5EF4-FFF2-40B4-BE49-F238E27FC236}">
              <a16:creationId xmlns:a16="http://schemas.microsoft.com/office/drawing/2014/main" id="{00000000-0008-0000-0100-0000AE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54" name="Text Box 394730">
          <a:extLst>
            <a:ext uri="{FF2B5EF4-FFF2-40B4-BE49-F238E27FC236}">
              <a16:creationId xmlns:a16="http://schemas.microsoft.com/office/drawing/2014/main" id="{00000000-0008-0000-0100-0000AF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55" name="Text Box 394731">
          <a:extLst>
            <a:ext uri="{FF2B5EF4-FFF2-40B4-BE49-F238E27FC236}">
              <a16:creationId xmlns:a16="http://schemas.microsoft.com/office/drawing/2014/main" id="{00000000-0008-0000-0100-0000B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56" name="Text Box 394732">
          <a:extLst>
            <a:ext uri="{FF2B5EF4-FFF2-40B4-BE49-F238E27FC236}">
              <a16:creationId xmlns:a16="http://schemas.microsoft.com/office/drawing/2014/main" id="{00000000-0008-0000-0100-0000B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57" name="Text Box 394733">
          <a:extLst>
            <a:ext uri="{FF2B5EF4-FFF2-40B4-BE49-F238E27FC236}">
              <a16:creationId xmlns:a16="http://schemas.microsoft.com/office/drawing/2014/main" id="{00000000-0008-0000-0100-0000B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58" name="Text Box 394734">
          <a:extLst>
            <a:ext uri="{FF2B5EF4-FFF2-40B4-BE49-F238E27FC236}">
              <a16:creationId xmlns:a16="http://schemas.microsoft.com/office/drawing/2014/main" id="{00000000-0008-0000-0100-0000B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59" name="Text Box 394735">
          <a:extLst>
            <a:ext uri="{FF2B5EF4-FFF2-40B4-BE49-F238E27FC236}">
              <a16:creationId xmlns:a16="http://schemas.microsoft.com/office/drawing/2014/main" id="{00000000-0008-0000-0100-0000B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60" name="Text Box 394736">
          <a:extLst>
            <a:ext uri="{FF2B5EF4-FFF2-40B4-BE49-F238E27FC236}">
              <a16:creationId xmlns:a16="http://schemas.microsoft.com/office/drawing/2014/main" id="{00000000-0008-0000-0100-0000B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61" name="Text Box 394737">
          <a:extLst>
            <a:ext uri="{FF2B5EF4-FFF2-40B4-BE49-F238E27FC236}">
              <a16:creationId xmlns:a16="http://schemas.microsoft.com/office/drawing/2014/main" id="{00000000-0008-0000-0100-0000B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62" name="Text Box 394738">
          <a:extLst>
            <a:ext uri="{FF2B5EF4-FFF2-40B4-BE49-F238E27FC236}">
              <a16:creationId xmlns:a16="http://schemas.microsoft.com/office/drawing/2014/main" id="{00000000-0008-0000-0100-0000B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63" name="Text Box 394739">
          <a:extLst>
            <a:ext uri="{FF2B5EF4-FFF2-40B4-BE49-F238E27FC236}">
              <a16:creationId xmlns:a16="http://schemas.microsoft.com/office/drawing/2014/main" id="{00000000-0008-0000-0100-0000B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64" name="Text Box 394740">
          <a:extLst>
            <a:ext uri="{FF2B5EF4-FFF2-40B4-BE49-F238E27FC236}">
              <a16:creationId xmlns:a16="http://schemas.microsoft.com/office/drawing/2014/main" id="{00000000-0008-0000-0100-0000B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65" name="Text Box 394741">
          <a:extLst>
            <a:ext uri="{FF2B5EF4-FFF2-40B4-BE49-F238E27FC236}">
              <a16:creationId xmlns:a16="http://schemas.microsoft.com/office/drawing/2014/main" id="{00000000-0008-0000-0100-0000B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66" name="Text Box 394742">
          <a:extLst>
            <a:ext uri="{FF2B5EF4-FFF2-40B4-BE49-F238E27FC236}">
              <a16:creationId xmlns:a16="http://schemas.microsoft.com/office/drawing/2014/main" id="{00000000-0008-0000-0100-0000B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67" name="Text Box 394743">
          <a:extLst>
            <a:ext uri="{FF2B5EF4-FFF2-40B4-BE49-F238E27FC236}">
              <a16:creationId xmlns:a16="http://schemas.microsoft.com/office/drawing/2014/main" id="{00000000-0008-0000-0100-0000B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57150" cy="76200"/>
    <xdr:sp macro="" textlink="">
      <xdr:nvSpPr>
        <xdr:cNvPr id="2868" name="Text Box 394360">
          <a:extLst>
            <a:ext uri="{FF2B5EF4-FFF2-40B4-BE49-F238E27FC236}">
              <a16:creationId xmlns:a16="http://schemas.microsoft.com/office/drawing/2014/main" id="{00000000-0008-0000-0100-0000BD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57150" cy="76200"/>
    <xdr:sp macro="" textlink="">
      <xdr:nvSpPr>
        <xdr:cNvPr id="2869" name="Text Box 394744">
          <a:extLst>
            <a:ext uri="{FF2B5EF4-FFF2-40B4-BE49-F238E27FC236}">
              <a16:creationId xmlns:a16="http://schemas.microsoft.com/office/drawing/2014/main" id="{00000000-0008-0000-0100-0000BE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70" name="Text Box 394345">
          <a:extLst>
            <a:ext uri="{FF2B5EF4-FFF2-40B4-BE49-F238E27FC236}">
              <a16:creationId xmlns:a16="http://schemas.microsoft.com/office/drawing/2014/main" id="{00000000-0008-0000-0100-0000BF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71" name="Text Box 394346">
          <a:extLst>
            <a:ext uri="{FF2B5EF4-FFF2-40B4-BE49-F238E27FC236}">
              <a16:creationId xmlns:a16="http://schemas.microsoft.com/office/drawing/2014/main" id="{00000000-0008-0000-0100-0000C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72" name="Text Box 394347">
          <a:extLst>
            <a:ext uri="{FF2B5EF4-FFF2-40B4-BE49-F238E27FC236}">
              <a16:creationId xmlns:a16="http://schemas.microsoft.com/office/drawing/2014/main" id="{00000000-0008-0000-0100-0000C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73" name="Text Box 394348">
          <a:extLst>
            <a:ext uri="{FF2B5EF4-FFF2-40B4-BE49-F238E27FC236}">
              <a16:creationId xmlns:a16="http://schemas.microsoft.com/office/drawing/2014/main" id="{00000000-0008-0000-0100-0000C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74" name="Text Box 394349">
          <a:extLst>
            <a:ext uri="{FF2B5EF4-FFF2-40B4-BE49-F238E27FC236}">
              <a16:creationId xmlns:a16="http://schemas.microsoft.com/office/drawing/2014/main" id="{00000000-0008-0000-0100-0000C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75" name="Text Box 394350">
          <a:extLst>
            <a:ext uri="{FF2B5EF4-FFF2-40B4-BE49-F238E27FC236}">
              <a16:creationId xmlns:a16="http://schemas.microsoft.com/office/drawing/2014/main" id="{00000000-0008-0000-0100-0000C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76" name="Text Box 394351">
          <a:extLst>
            <a:ext uri="{FF2B5EF4-FFF2-40B4-BE49-F238E27FC236}">
              <a16:creationId xmlns:a16="http://schemas.microsoft.com/office/drawing/2014/main" id="{00000000-0008-0000-0100-0000C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77" name="Text Box 394352">
          <a:extLst>
            <a:ext uri="{FF2B5EF4-FFF2-40B4-BE49-F238E27FC236}">
              <a16:creationId xmlns:a16="http://schemas.microsoft.com/office/drawing/2014/main" id="{00000000-0008-0000-0100-0000C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78" name="Text Box 394353">
          <a:extLst>
            <a:ext uri="{FF2B5EF4-FFF2-40B4-BE49-F238E27FC236}">
              <a16:creationId xmlns:a16="http://schemas.microsoft.com/office/drawing/2014/main" id="{00000000-0008-0000-0100-0000C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79" name="Text Box 394354">
          <a:extLst>
            <a:ext uri="{FF2B5EF4-FFF2-40B4-BE49-F238E27FC236}">
              <a16:creationId xmlns:a16="http://schemas.microsoft.com/office/drawing/2014/main" id="{00000000-0008-0000-0100-0000C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80" name="Text Box 394355">
          <a:extLst>
            <a:ext uri="{FF2B5EF4-FFF2-40B4-BE49-F238E27FC236}">
              <a16:creationId xmlns:a16="http://schemas.microsoft.com/office/drawing/2014/main" id="{00000000-0008-0000-0100-0000C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81" name="Text Box 394356">
          <a:extLst>
            <a:ext uri="{FF2B5EF4-FFF2-40B4-BE49-F238E27FC236}">
              <a16:creationId xmlns:a16="http://schemas.microsoft.com/office/drawing/2014/main" id="{00000000-0008-0000-0100-0000C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82" name="Text Box 394357">
          <a:extLst>
            <a:ext uri="{FF2B5EF4-FFF2-40B4-BE49-F238E27FC236}">
              <a16:creationId xmlns:a16="http://schemas.microsoft.com/office/drawing/2014/main" id="{00000000-0008-0000-0100-0000C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83" name="Text Box 394358">
          <a:extLst>
            <a:ext uri="{FF2B5EF4-FFF2-40B4-BE49-F238E27FC236}">
              <a16:creationId xmlns:a16="http://schemas.microsoft.com/office/drawing/2014/main" id="{00000000-0008-0000-0100-0000C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84" name="Text Box 394359">
          <a:extLst>
            <a:ext uri="{FF2B5EF4-FFF2-40B4-BE49-F238E27FC236}">
              <a16:creationId xmlns:a16="http://schemas.microsoft.com/office/drawing/2014/main" id="{00000000-0008-0000-0100-0000CD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85" name="Text Box 394729">
          <a:extLst>
            <a:ext uri="{FF2B5EF4-FFF2-40B4-BE49-F238E27FC236}">
              <a16:creationId xmlns:a16="http://schemas.microsoft.com/office/drawing/2014/main" id="{00000000-0008-0000-0100-0000CE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86" name="Text Box 394730">
          <a:extLst>
            <a:ext uri="{FF2B5EF4-FFF2-40B4-BE49-F238E27FC236}">
              <a16:creationId xmlns:a16="http://schemas.microsoft.com/office/drawing/2014/main" id="{00000000-0008-0000-0100-0000CF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87" name="Text Box 394731">
          <a:extLst>
            <a:ext uri="{FF2B5EF4-FFF2-40B4-BE49-F238E27FC236}">
              <a16:creationId xmlns:a16="http://schemas.microsoft.com/office/drawing/2014/main" id="{00000000-0008-0000-0100-0000D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88" name="Text Box 394732">
          <a:extLst>
            <a:ext uri="{FF2B5EF4-FFF2-40B4-BE49-F238E27FC236}">
              <a16:creationId xmlns:a16="http://schemas.microsoft.com/office/drawing/2014/main" id="{00000000-0008-0000-0100-0000D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89" name="Text Box 394733">
          <a:extLst>
            <a:ext uri="{FF2B5EF4-FFF2-40B4-BE49-F238E27FC236}">
              <a16:creationId xmlns:a16="http://schemas.microsoft.com/office/drawing/2014/main" id="{00000000-0008-0000-0100-0000D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90" name="Text Box 394734">
          <a:extLst>
            <a:ext uri="{FF2B5EF4-FFF2-40B4-BE49-F238E27FC236}">
              <a16:creationId xmlns:a16="http://schemas.microsoft.com/office/drawing/2014/main" id="{00000000-0008-0000-0100-0000D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91" name="Text Box 394735">
          <a:extLst>
            <a:ext uri="{FF2B5EF4-FFF2-40B4-BE49-F238E27FC236}">
              <a16:creationId xmlns:a16="http://schemas.microsoft.com/office/drawing/2014/main" id="{00000000-0008-0000-0100-0000D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92" name="Text Box 394736">
          <a:extLst>
            <a:ext uri="{FF2B5EF4-FFF2-40B4-BE49-F238E27FC236}">
              <a16:creationId xmlns:a16="http://schemas.microsoft.com/office/drawing/2014/main" id="{00000000-0008-0000-0100-0000D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93" name="Text Box 394737">
          <a:extLst>
            <a:ext uri="{FF2B5EF4-FFF2-40B4-BE49-F238E27FC236}">
              <a16:creationId xmlns:a16="http://schemas.microsoft.com/office/drawing/2014/main" id="{00000000-0008-0000-0100-0000D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94" name="Text Box 394738">
          <a:extLst>
            <a:ext uri="{FF2B5EF4-FFF2-40B4-BE49-F238E27FC236}">
              <a16:creationId xmlns:a16="http://schemas.microsoft.com/office/drawing/2014/main" id="{00000000-0008-0000-0100-0000D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95" name="Text Box 394739">
          <a:extLst>
            <a:ext uri="{FF2B5EF4-FFF2-40B4-BE49-F238E27FC236}">
              <a16:creationId xmlns:a16="http://schemas.microsoft.com/office/drawing/2014/main" id="{00000000-0008-0000-0100-0000D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96" name="Text Box 394740">
          <a:extLst>
            <a:ext uri="{FF2B5EF4-FFF2-40B4-BE49-F238E27FC236}">
              <a16:creationId xmlns:a16="http://schemas.microsoft.com/office/drawing/2014/main" id="{00000000-0008-0000-0100-0000D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97" name="Text Box 394741">
          <a:extLst>
            <a:ext uri="{FF2B5EF4-FFF2-40B4-BE49-F238E27FC236}">
              <a16:creationId xmlns:a16="http://schemas.microsoft.com/office/drawing/2014/main" id="{00000000-0008-0000-0100-0000D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98" name="Text Box 394742">
          <a:extLst>
            <a:ext uri="{FF2B5EF4-FFF2-40B4-BE49-F238E27FC236}">
              <a16:creationId xmlns:a16="http://schemas.microsoft.com/office/drawing/2014/main" id="{00000000-0008-0000-0100-0000D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2899" name="Text Box 394743">
          <a:extLst>
            <a:ext uri="{FF2B5EF4-FFF2-40B4-BE49-F238E27FC236}">
              <a16:creationId xmlns:a16="http://schemas.microsoft.com/office/drawing/2014/main" id="{00000000-0008-0000-0100-0000D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266700" cy="38100"/>
    <xdr:sp macro="" textlink="">
      <xdr:nvSpPr>
        <xdr:cNvPr id="2900" name="Text Box 4">
          <a:extLst>
            <a:ext uri="{FF2B5EF4-FFF2-40B4-BE49-F238E27FC236}">
              <a16:creationId xmlns:a16="http://schemas.microsoft.com/office/drawing/2014/main" id="{00000000-0008-0000-0100-000064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01" name="Text Box 394345">
          <a:extLst>
            <a:ext uri="{FF2B5EF4-FFF2-40B4-BE49-F238E27FC236}">
              <a16:creationId xmlns:a16="http://schemas.microsoft.com/office/drawing/2014/main" id="{00000000-0008-0000-0100-000065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02" name="Text Box 394346">
          <a:extLst>
            <a:ext uri="{FF2B5EF4-FFF2-40B4-BE49-F238E27FC236}">
              <a16:creationId xmlns:a16="http://schemas.microsoft.com/office/drawing/2014/main" id="{00000000-0008-0000-0100-000066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03" name="Text Box 394347">
          <a:extLst>
            <a:ext uri="{FF2B5EF4-FFF2-40B4-BE49-F238E27FC236}">
              <a16:creationId xmlns:a16="http://schemas.microsoft.com/office/drawing/2014/main" id="{00000000-0008-0000-0100-000067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04" name="Text Box 394348">
          <a:extLst>
            <a:ext uri="{FF2B5EF4-FFF2-40B4-BE49-F238E27FC236}">
              <a16:creationId xmlns:a16="http://schemas.microsoft.com/office/drawing/2014/main" id="{00000000-0008-0000-0100-000068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05" name="Text Box 394349">
          <a:extLst>
            <a:ext uri="{FF2B5EF4-FFF2-40B4-BE49-F238E27FC236}">
              <a16:creationId xmlns:a16="http://schemas.microsoft.com/office/drawing/2014/main" id="{00000000-0008-0000-0100-000069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06" name="Text Box 394350">
          <a:extLst>
            <a:ext uri="{FF2B5EF4-FFF2-40B4-BE49-F238E27FC236}">
              <a16:creationId xmlns:a16="http://schemas.microsoft.com/office/drawing/2014/main" id="{00000000-0008-0000-0100-00006A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07" name="Text Box 394351">
          <a:extLst>
            <a:ext uri="{FF2B5EF4-FFF2-40B4-BE49-F238E27FC236}">
              <a16:creationId xmlns:a16="http://schemas.microsoft.com/office/drawing/2014/main" id="{00000000-0008-0000-0100-00006B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08" name="Text Box 394352">
          <a:extLst>
            <a:ext uri="{FF2B5EF4-FFF2-40B4-BE49-F238E27FC236}">
              <a16:creationId xmlns:a16="http://schemas.microsoft.com/office/drawing/2014/main" id="{00000000-0008-0000-0100-00006C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09" name="Text Box 394353">
          <a:extLst>
            <a:ext uri="{FF2B5EF4-FFF2-40B4-BE49-F238E27FC236}">
              <a16:creationId xmlns:a16="http://schemas.microsoft.com/office/drawing/2014/main" id="{00000000-0008-0000-0100-00006D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10" name="Text Box 394354">
          <a:extLst>
            <a:ext uri="{FF2B5EF4-FFF2-40B4-BE49-F238E27FC236}">
              <a16:creationId xmlns:a16="http://schemas.microsoft.com/office/drawing/2014/main" id="{00000000-0008-0000-0100-00006E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11" name="Text Box 394355">
          <a:extLst>
            <a:ext uri="{FF2B5EF4-FFF2-40B4-BE49-F238E27FC236}">
              <a16:creationId xmlns:a16="http://schemas.microsoft.com/office/drawing/2014/main" id="{00000000-0008-0000-0100-00006F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12" name="Text Box 394356">
          <a:extLst>
            <a:ext uri="{FF2B5EF4-FFF2-40B4-BE49-F238E27FC236}">
              <a16:creationId xmlns:a16="http://schemas.microsoft.com/office/drawing/2014/main" id="{00000000-0008-0000-0100-000070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13" name="Text Box 394357">
          <a:extLst>
            <a:ext uri="{FF2B5EF4-FFF2-40B4-BE49-F238E27FC236}">
              <a16:creationId xmlns:a16="http://schemas.microsoft.com/office/drawing/2014/main" id="{00000000-0008-0000-0100-000071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14" name="Text Box 394358">
          <a:extLst>
            <a:ext uri="{FF2B5EF4-FFF2-40B4-BE49-F238E27FC236}">
              <a16:creationId xmlns:a16="http://schemas.microsoft.com/office/drawing/2014/main" id="{00000000-0008-0000-0100-000072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15" name="Text Box 394359">
          <a:extLst>
            <a:ext uri="{FF2B5EF4-FFF2-40B4-BE49-F238E27FC236}">
              <a16:creationId xmlns:a16="http://schemas.microsoft.com/office/drawing/2014/main" id="{00000000-0008-0000-0100-000073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16" name="Text Box 394729">
          <a:extLst>
            <a:ext uri="{FF2B5EF4-FFF2-40B4-BE49-F238E27FC236}">
              <a16:creationId xmlns:a16="http://schemas.microsoft.com/office/drawing/2014/main" id="{00000000-0008-0000-0100-000074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17" name="Text Box 394730">
          <a:extLst>
            <a:ext uri="{FF2B5EF4-FFF2-40B4-BE49-F238E27FC236}">
              <a16:creationId xmlns:a16="http://schemas.microsoft.com/office/drawing/2014/main" id="{00000000-0008-0000-0100-000075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18" name="Text Box 394731">
          <a:extLst>
            <a:ext uri="{FF2B5EF4-FFF2-40B4-BE49-F238E27FC236}">
              <a16:creationId xmlns:a16="http://schemas.microsoft.com/office/drawing/2014/main" id="{00000000-0008-0000-0100-000076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19" name="Text Box 394732">
          <a:extLst>
            <a:ext uri="{FF2B5EF4-FFF2-40B4-BE49-F238E27FC236}">
              <a16:creationId xmlns:a16="http://schemas.microsoft.com/office/drawing/2014/main" id="{00000000-0008-0000-0100-000077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20" name="Text Box 394733">
          <a:extLst>
            <a:ext uri="{FF2B5EF4-FFF2-40B4-BE49-F238E27FC236}">
              <a16:creationId xmlns:a16="http://schemas.microsoft.com/office/drawing/2014/main" id="{00000000-0008-0000-0100-000078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21" name="Text Box 394734">
          <a:extLst>
            <a:ext uri="{FF2B5EF4-FFF2-40B4-BE49-F238E27FC236}">
              <a16:creationId xmlns:a16="http://schemas.microsoft.com/office/drawing/2014/main" id="{00000000-0008-0000-0100-000079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22" name="Text Box 394735">
          <a:extLst>
            <a:ext uri="{FF2B5EF4-FFF2-40B4-BE49-F238E27FC236}">
              <a16:creationId xmlns:a16="http://schemas.microsoft.com/office/drawing/2014/main" id="{00000000-0008-0000-0100-00007A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23" name="Text Box 394736">
          <a:extLst>
            <a:ext uri="{FF2B5EF4-FFF2-40B4-BE49-F238E27FC236}">
              <a16:creationId xmlns:a16="http://schemas.microsoft.com/office/drawing/2014/main" id="{00000000-0008-0000-0100-00007B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24" name="Text Box 394737">
          <a:extLst>
            <a:ext uri="{FF2B5EF4-FFF2-40B4-BE49-F238E27FC236}">
              <a16:creationId xmlns:a16="http://schemas.microsoft.com/office/drawing/2014/main" id="{00000000-0008-0000-0100-00007C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25" name="Text Box 394738">
          <a:extLst>
            <a:ext uri="{FF2B5EF4-FFF2-40B4-BE49-F238E27FC236}">
              <a16:creationId xmlns:a16="http://schemas.microsoft.com/office/drawing/2014/main" id="{00000000-0008-0000-0100-00007D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26" name="Text Box 394739">
          <a:extLst>
            <a:ext uri="{FF2B5EF4-FFF2-40B4-BE49-F238E27FC236}">
              <a16:creationId xmlns:a16="http://schemas.microsoft.com/office/drawing/2014/main" id="{00000000-0008-0000-0100-00007E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27" name="Text Box 394740">
          <a:extLst>
            <a:ext uri="{FF2B5EF4-FFF2-40B4-BE49-F238E27FC236}">
              <a16:creationId xmlns:a16="http://schemas.microsoft.com/office/drawing/2014/main" id="{00000000-0008-0000-0100-00007F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28" name="Text Box 394741">
          <a:extLst>
            <a:ext uri="{FF2B5EF4-FFF2-40B4-BE49-F238E27FC236}">
              <a16:creationId xmlns:a16="http://schemas.microsoft.com/office/drawing/2014/main" id="{00000000-0008-0000-0100-000080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29" name="Text Box 394742">
          <a:extLst>
            <a:ext uri="{FF2B5EF4-FFF2-40B4-BE49-F238E27FC236}">
              <a16:creationId xmlns:a16="http://schemas.microsoft.com/office/drawing/2014/main" id="{00000000-0008-0000-0100-000081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30" name="Text Box 394743">
          <a:extLst>
            <a:ext uri="{FF2B5EF4-FFF2-40B4-BE49-F238E27FC236}">
              <a16:creationId xmlns:a16="http://schemas.microsoft.com/office/drawing/2014/main" id="{00000000-0008-0000-0100-000082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31" name="Text Box 394345">
          <a:extLst>
            <a:ext uri="{FF2B5EF4-FFF2-40B4-BE49-F238E27FC236}">
              <a16:creationId xmlns:a16="http://schemas.microsoft.com/office/drawing/2014/main" id="{00000000-0008-0000-0100-000083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32" name="Text Box 394346">
          <a:extLst>
            <a:ext uri="{FF2B5EF4-FFF2-40B4-BE49-F238E27FC236}">
              <a16:creationId xmlns:a16="http://schemas.microsoft.com/office/drawing/2014/main" id="{00000000-0008-0000-0100-000084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33" name="Text Box 394347">
          <a:extLst>
            <a:ext uri="{FF2B5EF4-FFF2-40B4-BE49-F238E27FC236}">
              <a16:creationId xmlns:a16="http://schemas.microsoft.com/office/drawing/2014/main" id="{00000000-0008-0000-0100-000085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34" name="Text Box 394348">
          <a:extLst>
            <a:ext uri="{FF2B5EF4-FFF2-40B4-BE49-F238E27FC236}">
              <a16:creationId xmlns:a16="http://schemas.microsoft.com/office/drawing/2014/main" id="{00000000-0008-0000-0100-000086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35" name="Text Box 394349">
          <a:extLst>
            <a:ext uri="{FF2B5EF4-FFF2-40B4-BE49-F238E27FC236}">
              <a16:creationId xmlns:a16="http://schemas.microsoft.com/office/drawing/2014/main" id="{00000000-0008-0000-0100-000087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36" name="Text Box 394350">
          <a:extLst>
            <a:ext uri="{FF2B5EF4-FFF2-40B4-BE49-F238E27FC236}">
              <a16:creationId xmlns:a16="http://schemas.microsoft.com/office/drawing/2014/main" id="{00000000-0008-0000-0100-000088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37" name="Text Box 394351">
          <a:extLst>
            <a:ext uri="{FF2B5EF4-FFF2-40B4-BE49-F238E27FC236}">
              <a16:creationId xmlns:a16="http://schemas.microsoft.com/office/drawing/2014/main" id="{00000000-0008-0000-0100-000089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38" name="Text Box 394352">
          <a:extLst>
            <a:ext uri="{FF2B5EF4-FFF2-40B4-BE49-F238E27FC236}">
              <a16:creationId xmlns:a16="http://schemas.microsoft.com/office/drawing/2014/main" id="{00000000-0008-0000-0100-00008A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39" name="Text Box 394353">
          <a:extLst>
            <a:ext uri="{FF2B5EF4-FFF2-40B4-BE49-F238E27FC236}">
              <a16:creationId xmlns:a16="http://schemas.microsoft.com/office/drawing/2014/main" id="{00000000-0008-0000-0100-00008B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40" name="Text Box 394354">
          <a:extLst>
            <a:ext uri="{FF2B5EF4-FFF2-40B4-BE49-F238E27FC236}">
              <a16:creationId xmlns:a16="http://schemas.microsoft.com/office/drawing/2014/main" id="{00000000-0008-0000-0100-00008C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41" name="Text Box 394355">
          <a:extLst>
            <a:ext uri="{FF2B5EF4-FFF2-40B4-BE49-F238E27FC236}">
              <a16:creationId xmlns:a16="http://schemas.microsoft.com/office/drawing/2014/main" id="{00000000-0008-0000-0100-00008D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42" name="Text Box 394356">
          <a:extLst>
            <a:ext uri="{FF2B5EF4-FFF2-40B4-BE49-F238E27FC236}">
              <a16:creationId xmlns:a16="http://schemas.microsoft.com/office/drawing/2014/main" id="{00000000-0008-0000-0100-00008E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43" name="Text Box 394357">
          <a:extLst>
            <a:ext uri="{FF2B5EF4-FFF2-40B4-BE49-F238E27FC236}">
              <a16:creationId xmlns:a16="http://schemas.microsoft.com/office/drawing/2014/main" id="{00000000-0008-0000-0100-00008F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44" name="Text Box 394358">
          <a:extLst>
            <a:ext uri="{FF2B5EF4-FFF2-40B4-BE49-F238E27FC236}">
              <a16:creationId xmlns:a16="http://schemas.microsoft.com/office/drawing/2014/main" id="{00000000-0008-0000-0100-000090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45" name="Text Box 394359">
          <a:extLst>
            <a:ext uri="{FF2B5EF4-FFF2-40B4-BE49-F238E27FC236}">
              <a16:creationId xmlns:a16="http://schemas.microsoft.com/office/drawing/2014/main" id="{00000000-0008-0000-0100-000091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46" name="Text Box 394729">
          <a:extLst>
            <a:ext uri="{FF2B5EF4-FFF2-40B4-BE49-F238E27FC236}">
              <a16:creationId xmlns:a16="http://schemas.microsoft.com/office/drawing/2014/main" id="{00000000-0008-0000-0100-000092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47" name="Text Box 394730">
          <a:extLst>
            <a:ext uri="{FF2B5EF4-FFF2-40B4-BE49-F238E27FC236}">
              <a16:creationId xmlns:a16="http://schemas.microsoft.com/office/drawing/2014/main" id="{00000000-0008-0000-0100-000093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48" name="Text Box 394731">
          <a:extLst>
            <a:ext uri="{FF2B5EF4-FFF2-40B4-BE49-F238E27FC236}">
              <a16:creationId xmlns:a16="http://schemas.microsoft.com/office/drawing/2014/main" id="{00000000-0008-0000-0100-000094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49" name="Text Box 394732">
          <a:extLst>
            <a:ext uri="{FF2B5EF4-FFF2-40B4-BE49-F238E27FC236}">
              <a16:creationId xmlns:a16="http://schemas.microsoft.com/office/drawing/2014/main" id="{00000000-0008-0000-0100-000095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50" name="Text Box 394733">
          <a:extLst>
            <a:ext uri="{FF2B5EF4-FFF2-40B4-BE49-F238E27FC236}">
              <a16:creationId xmlns:a16="http://schemas.microsoft.com/office/drawing/2014/main" id="{00000000-0008-0000-0100-000096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51" name="Text Box 394734">
          <a:extLst>
            <a:ext uri="{FF2B5EF4-FFF2-40B4-BE49-F238E27FC236}">
              <a16:creationId xmlns:a16="http://schemas.microsoft.com/office/drawing/2014/main" id="{00000000-0008-0000-0100-000097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52" name="Text Box 394735">
          <a:extLst>
            <a:ext uri="{FF2B5EF4-FFF2-40B4-BE49-F238E27FC236}">
              <a16:creationId xmlns:a16="http://schemas.microsoft.com/office/drawing/2014/main" id="{00000000-0008-0000-0100-000098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53" name="Text Box 394736">
          <a:extLst>
            <a:ext uri="{FF2B5EF4-FFF2-40B4-BE49-F238E27FC236}">
              <a16:creationId xmlns:a16="http://schemas.microsoft.com/office/drawing/2014/main" id="{00000000-0008-0000-0100-000099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54" name="Text Box 394737">
          <a:extLst>
            <a:ext uri="{FF2B5EF4-FFF2-40B4-BE49-F238E27FC236}">
              <a16:creationId xmlns:a16="http://schemas.microsoft.com/office/drawing/2014/main" id="{00000000-0008-0000-0100-00009A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55" name="Text Box 394738">
          <a:extLst>
            <a:ext uri="{FF2B5EF4-FFF2-40B4-BE49-F238E27FC236}">
              <a16:creationId xmlns:a16="http://schemas.microsoft.com/office/drawing/2014/main" id="{00000000-0008-0000-0100-00009B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56" name="Text Box 394739">
          <a:extLst>
            <a:ext uri="{FF2B5EF4-FFF2-40B4-BE49-F238E27FC236}">
              <a16:creationId xmlns:a16="http://schemas.microsoft.com/office/drawing/2014/main" id="{00000000-0008-0000-0100-00009C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57" name="Text Box 394740">
          <a:extLst>
            <a:ext uri="{FF2B5EF4-FFF2-40B4-BE49-F238E27FC236}">
              <a16:creationId xmlns:a16="http://schemas.microsoft.com/office/drawing/2014/main" id="{00000000-0008-0000-0100-00009D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58" name="Text Box 394741">
          <a:extLst>
            <a:ext uri="{FF2B5EF4-FFF2-40B4-BE49-F238E27FC236}">
              <a16:creationId xmlns:a16="http://schemas.microsoft.com/office/drawing/2014/main" id="{00000000-0008-0000-0100-00009E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59" name="Text Box 394742">
          <a:extLst>
            <a:ext uri="{FF2B5EF4-FFF2-40B4-BE49-F238E27FC236}">
              <a16:creationId xmlns:a16="http://schemas.microsoft.com/office/drawing/2014/main" id="{00000000-0008-0000-0100-00009F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60" name="Text Box 394743">
          <a:extLst>
            <a:ext uri="{FF2B5EF4-FFF2-40B4-BE49-F238E27FC236}">
              <a16:creationId xmlns:a16="http://schemas.microsoft.com/office/drawing/2014/main" id="{00000000-0008-0000-0100-0000A0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57150" cy="76200"/>
    <xdr:sp macro="" textlink="">
      <xdr:nvSpPr>
        <xdr:cNvPr id="2961" name="Text Box 394360">
          <a:extLst>
            <a:ext uri="{FF2B5EF4-FFF2-40B4-BE49-F238E27FC236}">
              <a16:creationId xmlns:a16="http://schemas.microsoft.com/office/drawing/2014/main" id="{00000000-0008-0000-0100-0000A1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57150" cy="76200"/>
    <xdr:sp macro="" textlink="">
      <xdr:nvSpPr>
        <xdr:cNvPr id="2962" name="Text Box 394744">
          <a:extLst>
            <a:ext uri="{FF2B5EF4-FFF2-40B4-BE49-F238E27FC236}">
              <a16:creationId xmlns:a16="http://schemas.microsoft.com/office/drawing/2014/main" id="{00000000-0008-0000-0100-0000A2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63" name="Text Box 394345">
          <a:extLst>
            <a:ext uri="{FF2B5EF4-FFF2-40B4-BE49-F238E27FC236}">
              <a16:creationId xmlns:a16="http://schemas.microsoft.com/office/drawing/2014/main" id="{00000000-0008-0000-0100-0000A3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64" name="Text Box 394346">
          <a:extLst>
            <a:ext uri="{FF2B5EF4-FFF2-40B4-BE49-F238E27FC236}">
              <a16:creationId xmlns:a16="http://schemas.microsoft.com/office/drawing/2014/main" id="{00000000-0008-0000-0100-0000A4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65" name="Text Box 394347">
          <a:extLst>
            <a:ext uri="{FF2B5EF4-FFF2-40B4-BE49-F238E27FC236}">
              <a16:creationId xmlns:a16="http://schemas.microsoft.com/office/drawing/2014/main" id="{00000000-0008-0000-0100-0000A5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66" name="Text Box 394348">
          <a:extLst>
            <a:ext uri="{FF2B5EF4-FFF2-40B4-BE49-F238E27FC236}">
              <a16:creationId xmlns:a16="http://schemas.microsoft.com/office/drawing/2014/main" id="{00000000-0008-0000-0100-0000A6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67" name="Text Box 394349">
          <a:extLst>
            <a:ext uri="{FF2B5EF4-FFF2-40B4-BE49-F238E27FC236}">
              <a16:creationId xmlns:a16="http://schemas.microsoft.com/office/drawing/2014/main" id="{00000000-0008-0000-0100-0000A7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68" name="Text Box 394350">
          <a:extLst>
            <a:ext uri="{FF2B5EF4-FFF2-40B4-BE49-F238E27FC236}">
              <a16:creationId xmlns:a16="http://schemas.microsoft.com/office/drawing/2014/main" id="{00000000-0008-0000-0100-0000A8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69" name="Text Box 394351">
          <a:extLst>
            <a:ext uri="{FF2B5EF4-FFF2-40B4-BE49-F238E27FC236}">
              <a16:creationId xmlns:a16="http://schemas.microsoft.com/office/drawing/2014/main" id="{00000000-0008-0000-0100-0000A9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70" name="Text Box 394352">
          <a:extLst>
            <a:ext uri="{FF2B5EF4-FFF2-40B4-BE49-F238E27FC236}">
              <a16:creationId xmlns:a16="http://schemas.microsoft.com/office/drawing/2014/main" id="{00000000-0008-0000-0100-0000AA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71" name="Text Box 394353">
          <a:extLst>
            <a:ext uri="{FF2B5EF4-FFF2-40B4-BE49-F238E27FC236}">
              <a16:creationId xmlns:a16="http://schemas.microsoft.com/office/drawing/2014/main" id="{00000000-0008-0000-0100-0000AB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72" name="Text Box 394354">
          <a:extLst>
            <a:ext uri="{FF2B5EF4-FFF2-40B4-BE49-F238E27FC236}">
              <a16:creationId xmlns:a16="http://schemas.microsoft.com/office/drawing/2014/main" id="{00000000-0008-0000-0100-0000AC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73" name="Text Box 394355">
          <a:extLst>
            <a:ext uri="{FF2B5EF4-FFF2-40B4-BE49-F238E27FC236}">
              <a16:creationId xmlns:a16="http://schemas.microsoft.com/office/drawing/2014/main" id="{00000000-0008-0000-0100-0000AD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74" name="Text Box 394356">
          <a:extLst>
            <a:ext uri="{FF2B5EF4-FFF2-40B4-BE49-F238E27FC236}">
              <a16:creationId xmlns:a16="http://schemas.microsoft.com/office/drawing/2014/main" id="{00000000-0008-0000-0100-0000AE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75" name="Text Box 394357">
          <a:extLst>
            <a:ext uri="{FF2B5EF4-FFF2-40B4-BE49-F238E27FC236}">
              <a16:creationId xmlns:a16="http://schemas.microsoft.com/office/drawing/2014/main" id="{00000000-0008-0000-0100-0000AF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76" name="Text Box 394358">
          <a:extLst>
            <a:ext uri="{FF2B5EF4-FFF2-40B4-BE49-F238E27FC236}">
              <a16:creationId xmlns:a16="http://schemas.microsoft.com/office/drawing/2014/main" id="{00000000-0008-0000-0100-0000B0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77" name="Text Box 394359">
          <a:extLst>
            <a:ext uri="{FF2B5EF4-FFF2-40B4-BE49-F238E27FC236}">
              <a16:creationId xmlns:a16="http://schemas.microsoft.com/office/drawing/2014/main" id="{00000000-0008-0000-0100-0000B1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78" name="Text Box 394729">
          <a:extLst>
            <a:ext uri="{FF2B5EF4-FFF2-40B4-BE49-F238E27FC236}">
              <a16:creationId xmlns:a16="http://schemas.microsoft.com/office/drawing/2014/main" id="{00000000-0008-0000-0100-0000B2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79" name="Text Box 394730">
          <a:extLst>
            <a:ext uri="{FF2B5EF4-FFF2-40B4-BE49-F238E27FC236}">
              <a16:creationId xmlns:a16="http://schemas.microsoft.com/office/drawing/2014/main" id="{00000000-0008-0000-0100-0000B3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80" name="Text Box 394731">
          <a:extLst>
            <a:ext uri="{FF2B5EF4-FFF2-40B4-BE49-F238E27FC236}">
              <a16:creationId xmlns:a16="http://schemas.microsoft.com/office/drawing/2014/main" id="{00000000-0008-0000-0100-0000B4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81" name="Text Box 394732">
          <a:extLst>
            <a:ext uri="{FF2B5EF4-FFF2-40B4-BE49-F238E27FC236}">
              <a16:creationId xmlns:a16="http://schemas.microsoft.com/office/drawing/2014/main" id="{00000000-0008-0000-0100-0000B5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82" name="Text Box 394733">
          <a:extLst>
            <a:ext uri="{FF2B5EF4-FFF2-40B4-BE49-F238E27FC236}">
              <a16:creationId xmlns:a16="http://schemas.microsoft.com/office/drawing/2014/main" id="{00000000-0008-0000-0100-0000B6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83" name="Text Box 394734">
          <a:extLst>
            <a:ext uri="{FF2B5EF4-FFF2-40B4-BE49-F238E27FC236}">
              <a16:creationId xmlns:a16="http://schemas.microsoft.com/office/drawing/2014/main" id="{00000000-0008-0000-0100-0000B7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84" name="Text Box 394735">
          <a:extLst>
            <a:ext uri="{FF2B5EF4-FFF2-40B4-BE49-F238E27FC236}">
              <a16:creationId xmlns:a16="http://schemas.microsoft.com/office/drawing/2014/main" id="{00000000-0008-0000-0100-0000B8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85" name="Text Box 394736">
          <a:extLst>
            <a:ext uri="{FF2B5EF4-FFF2-40B4-BE49-F238E27FC236}">
              <a16:creationId xmlns:a16="http://schemas.microsoft.com/office/drawing/2014/main" id="{00000000-0008-0000-0100-0000B9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86" name="Text Box 394737">
          <a:extLst>
            <a:ext uri="{FF2B5EF4-FFF2-40B4-BE49-F238E27FC236}">
              <a16:creationId xmlns:a16="http://schemas.microsoft.com/office/drawing/2014/main" id="{00000000-0008-0000-0100-0000BA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87" name="Text Box 394738">
          <a:extLst>
            <a:ext uri="{FF2B5EF4-FFF2-40B4-BE49-F238E27FC236}">
              <a16:creationId xmlns:a16="http://schemas.microsoft.com/office/drawing/2014/main" id="{00000000-0008-0000-0100-0000BB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88" name="Text Box 394739">
          <a:extLst>
            <a:ext uri="{FF2B5EF4-FFF2-40B4-BE49-F238E27FC236}">
              <a16:creationId xmlns:a16="http://schemas.microsoft.com/office/drawing/2014/main" id="{00000000-0008-0000-0100-0000BC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89" name="Text Box 394740">
          <a:extLst>
            <a:ext uri="{FF2B5EF4-FFF2-40B4-BE49-F238E27FC236}">
              <a16:creationId xmlns:a16="http://schemas.microsoft.com/office/drawing/2014/main" id="{00000000-0008-0000-0100-0000BD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90" name="Text Box 394741">
          <a:extLst>
            <a:ext uri="{FF2B5EF4-FFF2-40B4-BE49-F238E27FC236}">
              <a16:creationId xmlns:a16="http://schemas.microsoft.com/office/drawing/2014/main" id="{00000000-0008-0000-0100-0000BE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91" name="Text Box 394742">
          <a:extLst>
            <a:ext uri="{FF2B5EF4-FFF2-40B4-BE49-F238E27FC236}">
              <a16:creationId xmlns:a16="http://schemas.microsoft.com/office/drawing/2014/main" id="{00000000-0008-0000-0100-0000BF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92" name="Text Box 394743">
          <a:extLst>
            <a:ext uri="{FF2B5EF4-FFF2-40B4-BE49-F238E27FC236}">
              <a16:creationId xmlns:a16="http://schemas.microsoft.com/office/drawing/2014/main" id="{00000000-0008-0000-0100-0000C0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57150" cy="76200"/>
    <xdr:sp macro="" textlink="">
      <xdr:nvSpPr>
        <xdr:cNvPr id="2993" name="Text Box 394360">
          <a:extLst>
            <a:ext uri="{FF2B5EF4-FFF2-40B4-BE49-F238E27FC236}">
              <a16:creationId xmlns:a16="http://schemas.microsoft.com/office/drawing/2014/main" id="{00000000-0008-0000-0100-0000C1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57150" cy="76200"/>
    <xdr:sp macro="" textlink="">
      <xdr:nvSpPr>
        <xdr:cNvPr id="2994" name="Text Box 394744">
          <a:extLst>
            <a:ext uri="{FF2B5EF4-FFF2-40B4-BE49-F238E27FC236}">
              <a16:creationId xmlns:a16="http://schemas.microsoft.com/office/drawing/2014/main" id="{00000000-0008-0000-0100-0000C2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95" name="Text Box 394345">
          <a:extLst>
            <a:ext uri="{FF2B5EF4-FFF2-40B4-BE49-F238E27FC236}">
              <a16:creationId xmlns:a16="http://schemas.microsoft.com/office/drawing/2014/main" id="{00000000-0008-0000-0100-0000C3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96" name="Text Box 394346">
          <a:extLst>
            <a:ext uri="{FF2B5EF4-FFF2-40B4-BE49-F238E27FC236}">
              <a16:creationId xmlns:a16="http://schemas.microsoft.com/office/drawing/2014/main" id="{00000000-0008-0000-0100-0000C4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97" name="Text Box 394347">
          <a:extLst>
            <a:ext uri="{FF2B5EF4-FFF2-40B4-BE49-F238E27FC236}">
              <a16:creationId xmlns:a16="http://schemas.microsoft.com/office/drawing/2014/main" id="{00000000-0008-0000-0100-0000C5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98" name="Text Box 394348">
          <a:extLst>
            <a:ext uri="{FF2B5EF4-FFF2-40B4-BE49-F238E27FC236}">
              <a16:creationId xmlns:a16="http://schemas.microsoft.com/office/drawing/2014/main" id="{00000000-0008-0000-0100-0000C6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2999" name="Text Box 394349">
          <a:extLst>
            <a:ext uri="{FF2B5EF4-FFF2-40B4-BE49-F238E27FC236}">
              <a16:creationId xmlns:a16="http://schemas.microsoft.com/office/drawing/2014/main" id="{00000000-0008-0000-0100-0000C7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00" name="Text Box 394350">
          <a:extLst>
            <a:ext uri="{FF2B5EF4-FFF2-40B4-BE49-F238E27FC236}">
              <a16:creationId xmlns:a16="http://schemas.microsoft.com/office/drawing/2014/main" id="{00000000-0008-0000-0100-0000C8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01" name="Text Box 394351">
          <a:extLst>
            <a:ext uri="{FF2B5EF4-FFF2-40B4-BE49-F238E27FC236}">
              <a16:creationId xmlns:a16="http://schemas.microsoft.com/office/drawing/2014/main" id="{00000000-0008-0000-0100-0000C9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02" name="Text Box 394352">
          <a:extLst>
            <a:ext uri="{FF2B5EF4-FFF2-40B4-BE49-F238E27FC236}">
              <a16:creationId xmlns:a16="http://schemas.microsoft.com/office/drawing/2014/main" id="{00000000-0008-0000-0100-0000CA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03" name="Text Box 394353">
          <a:extLst>
            <a:ext uri="{FF2B5EF4-FFF2-40B4-BE49-F238E27FC236}">
              <a16:creationId xmlns:a16="http://schemas.microsoft.com/office/drawing/2014/main" id="{00000000-0008-0000-0100-0000CB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04" name="Text Box 394354">
          <a:extLst>
            <a:ext uri="{FF2B5EF4-FFF2-40B4-BE49-F238E27FC236}">
              <a16:creationId xmlns:a16="http://schemas.microsoft.com/office/drawing/2014/main" id="{00000000-0008-0000-0100-0000CC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05" name="Text Box 394355">
          <a:extLst>
            <a:ext uri="{FF2B5EF4-FFF2-40B4-BE49-F238E27FC236}">
              <a16:creationId xmlns:a16="http://schemas.microsoft.com/office/drawing/2014/main" id="{00000000-0008-0000-0100-0000CD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06" name="Text Box 394356">
          <a:extLst>
            <a:ext uri="{FF2B5EF4-FFF2-40B4-BE49-F238E27FC236}">
              <a16:creationId xmlns:a16="http://schemas.microsoft.com/office/drawing/2014/main" id="{00000000-0008-0000-0100-0000CE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07" name="Text Box 394357">
          <a:extLst>
            <a:ext uri="{FF2B5EF4-FFF2-40B4-BE49-F238E27FC236}">
              <a16:creationId xmlns:a16="http://schemas.microsoft.com/office/drawing/2014/main" id="{00000000-0008-0000-0100-0000CF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08" name="Text Box 394358">
          <a:extLst>
            <a:ext uri="{FF2B5EF4-FFF2-40B4-BE49-F238E27FC236}">
              <a16:creationId xmlns:a16="http://schemas.microsoft.com/office/drawing/2014/main" id="{00000000-0008-0000-0100-0000D0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09" name="Text Box 394359">
          <a:extLst>
            <a:ext uri="{FF2B5EF4-FFF2-40B4-BE49-F238E27FC236}">
              <a16:creationId xmlns:a16="http://schemas.microsoft.com/office/drawing/2014/main" id="{00000000-0008-0000-0100-0000D1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10" name="Text Box 394729">
          <a:extLst>
            <a:ext uri="{FF2B5EF4-FFF2-40B4-BE49-F238E27FC236}">
              <a16:creationId xmlns:a16="http://schemas.microsoft.com/office/drawing/2014/main" id="{00000000-0008-0000-0100-0000D2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11" name="Text Box 394730">
          <a:extLst>
            <a:ext uri="{FF2B5EF4-FFF2-40B4-BE49-F238E27FC236}">
              <a16:creationId xmlns:a16="http://schemas.microsoft.com/office/drawing/2014/main" id="{00000000-0008-0000-0100-0000D3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12" name="Text Box 394731">
          <a:extLst>
            <a:ext uri="{FF2B5EF4-FFF2-40B4-BE49-F238E27FC236}">
              <a16:creationId xmlns:a16="http://schemas.microsoft.com/office/drawing/2014/main" id="{00000000-0008-0000-0100-0000D4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13" name="Text Box 394732">
          <a:extLst>
            <a:ext uri="{FF2B5EF4-FFF2-40B4-BE49-F238E27FC236}">
              <a16:creationId xmlns:a16="http://schemas.microsoft.com/office/drawing/2014/main" id="{00000000-0008-0000-0100-0000D5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14" name="Text Box 394733">
          <a:extLst>
            <a:ext uri="{FF2B5EF4-FFF2-40B4-BE49-F238E27FC236}">
              <a16:creationId xmlns:a16="http://schemas.microsoft.com/office/drawing/2014/main" id="{00000000-0008-0000-0100-0000D6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15" name="Text Box 394734">
          <a:extLst>
            <a:ext uri="{FF2B5EF4-FFF2-40B4-BE49-F238E27FC236}">
              <a16:creationId xmlns:a16="http://schemas.microsoft.com/office/drawing/2014/main" id="{00000000-0008-0000-0100-0000D7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16" name="Text Box 394735">
          <a:extLst>
            <a:ext uri="{FF2B5EF4-FFF2-40B4-BE49-F238E27FC236}">
              <a16:creationId xmlns:a16="http://schemas.microsoft.com/office/drawing/2014/main" id="{00000000-0008-0000-0100-0000D8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17" name="Text Box 394736">
          <a:extLst>
            <a:ext uri="{FF2B5EF4-FFF2-40B4-BE49-F238E27FC236}">
              <a16:creationId xmlns:a16="http://schemas.microsoft.com/office/drawing/2014/main" id="{00000000-0008-0000-0100-0000D9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18" name="Text Box 394737">
          <a:extLst>
            <a:ext uri="{FF2B5EF4-FFF2-40B4-BE49-F238E27FC236}">
              <a16:creationId xmlns:a16="http://schemas.microsoft.com/office/drawing/2014/main" id="{00000000-0008-0000-0100-0000DA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19" name="Text Box 394738">
          <a:extLst>
            <a:ext uri="{FF2B5EF4-FFF2-40B4-BE49-F238E27FC236}">
              <a16:creationId xmlns:a16="http://schemas.microsoft.com/office/drawing/2014/main" id="{00000000-0008-0000-0100-0000DB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20" name="Text Box 394739">
          <a:extLst>
            <a:ext uri="{FF2B5EF4-FFF2-40B4-BE49-F238E27FC236}">
              <a16:creationId xmlns:a16="http://schemas.microsoft.com/office/drawing/2014/main" id="{00000000-0008-0000-0100-0000DC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21" name="Text Box 394740">
          <a:extLst>
            <a:ext uri="{FF2B5EF4-FFF2-40B4-BE49-F238E27FC236}">
              <a16:creationId xmlns:a16="http://schemas.microsoft.com/office/drawing/2014/main" id="{00000000-0008-0000-0100-0000DD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22" name="Text Box 394741">
          <a:extLst>
            <a:ext uri="{FF2B5EF4-FFF2-40B4-BE49-F238E27FC236}">
              <a16:creationId xmlns:a16="http://schemas.microsoft.com/office/drawing/2014/main" id="{00000000-0008-0000-0100-0000DE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23" name="Text Box 394742">
          <a:extLst>
            <a:ext uri="{FF2B5EF4-FFF2-40B4-BE49-F238E27FC236}">
              <a16:creationId xmlns:a16="http://schemas.microsoft.com/office/drawing/2014/main" id="{00000000-0008-0000-0100-0000DF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24" name="Text Box 394743">
          <a:extLst>
            <a:ext uri="{FF2B5EF4-FFF2-40B4-BE49-F238E27FC236}">
              <a16:creationId xmlns:a16="http://schemas.microsoft.com/office/drawing/2014/main" id="{00000000-0008-0000-0100-0000E0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266700" cy="38100"/>
    <xdr:sp macro="" textlink="">
      <xdr:nvSpPr>
        <xdr:cNvPr id="3025" name="Text Box 4">
          <a:extLst>
            <a:ext uri="{FF2B5EF4-FFF2-40B4-BE49-F238E27FC236}">
              <a16:creationId xmlns:a16="http://schemas.microsoft.com/office/drawing/2014/main" id="{00000000-0008-0000-0100-0000E1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266700" cy="38100"/>
    <xdr:sp macro="" textlink="">
      <xdr:nvSpPr>
        <xdr:cNvPr id="3026" name="Text Box 4">
          <a:extLst>
            <a:ext uri="{FF2B5EF4-FFF2-40B4-BE49-F238E27FC236}">
              <a16:creationId xmlns:a16="http://schemas.microsoft.com/office/drawing/2014/main" id="{00000000-0008-0000-0100-0000E2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266700" cy="38100"/>
    <xdr:sp macro="" textlink="">
      <xdr:nvSpPr>
        <xdr:cNvPr id="3027" name="Text Box 4">
          <a:extLst>
            <a:ext uri="{FF2B5EF4-FFF2-40B4-BE49-F238E27FC236}">
              <a16:creationId xmlns:a16="http://schemas.microsoft.com/office/drawing/2014/main" id="{00000000-0008-0000-0100-0000E3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266700" cy="38100"/>
    <xdr:sp macro="" textlink="">
      <xdr:nvSpPr>
        <xdr:cNvPr id="3028" name="Text Box 4">
          <a:extLst>
            <a:ext uri="{FF2B5EF4-FFF2-40B4-BE49-F238E27FC236}">
              <a16:creationId xmlns:a16="http://schemas.microsoft.com/office/drawing/2014/main" id="{00000000-0008-0000-0100-0000E4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29" name="Text Box 394345">
          <a:extLst>
            <a:ext uri="{FF2B5EF4-FFF2-40B4-BE49-F238E27FC236}">
              <a16:creationId xmlns:a16="http://schemas.microsoft.com/office/drawing/2014/main" id="{00000000-0008-0000-0100-0000E5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30" name="Text Box 394346">
          <a:extLst>
            <a:ext uri="{FF2B5EF4-FFF2-40B4-BE49-F238E27FC236}">
              <a16:creationId xmlns:a16="http://schemas.microsoft.com/office/drawing/2014/main" id="{00000000-0008-0000-0100-0000E6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31" name="Text Box 394347">
          <a:extLst>
            <a:ext uri="{FF2B5EF4-FFF2-40B4-BE49-F238E27FC236}">
              <a16:creationId xmlns:a16="http://schemas.microsoft.com/office/drawing/2014/main" id="{00000000-0008-0000-0100-0000E7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32" name="Text Box 394348">
          <a:extLst>
            <a:ext uri="{FF2B5EF4-FFF2-40B4-BE49-F238E27FC236}">
              <a16:creationId xmlns:a16="http://schemas.microsoft.com/office/drawing/2014/main" id="{00000000-0008-0000-0100-0000E8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33" name="Text Box 394349">
          <a:extLst>
            <a:ext uri="{FF2B5EF4-FFF2-40B4-BE49-F238E27FC236}">
              <a16:creationId xmlns:a16="http://schemas.microsoft.com/office/drawing/2014/main" id="{00000000-0008-0000-0100-0000E9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34" name="Text Box 394350">
          <a:extLst>
            <a:ext uri="{FF2B5EF4-FFF2-40B4-BE49-F238E27FC236}">
              <a16:creationId xmlns:a16="http://schemas.microsoft.com/office/drawing/2014/main" id="{00000000-0008-0000-0100-0000EA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35" name="Text Box 394351">
          <a:extLst>
            <a:ext uri="{FF2B5EF4-FFF2-40B4-BE49-F238E27FC236}">
              <a16:creationId xmlns:a16="http://schemas.microsoft.com/office/drawing/2014/main" id="{00000000-0008-0000-0100-0000EB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36" name="Text Box 394352">
          <a:extLst>
            <a:ext uri="{FF2B5EF4-FFF2-40B4-BE49-F238E27FC236}">
              <a16:creationId xmlns:a16="http://schemas.microsoft.com/office/drawing/2014/main" id="{00000000-0008-0000-0100-0000EC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37" name="Text Box 394353">
          <a:extLst>
            <a:ext uri="{FF2B5EF4-FFF2-40B4-BE49-F238E27FC236}">
              <a16:creationId xmlns:a16="http://schemas.microsoft.com/office/drawing/2014/main" id="{00000000-0008-0000-0100-0000ED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38" name="Text Box 394354">
          <a:extLst>
            <a:ext uri="{FF2B5EF4-FFF2-40B4-BE49-F238E27FC236}">
              <a16:creationId xmlns:a16="http://schemas.microsoft.com/office/drawing/2014/main" id="{00000000-0008-0000-0100-0000EE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39" name="Text Box 394355">
          <a:extLst>
            <a:ext uri="{FF2B5EF4-FFF2-40B4-BE49-F238E27FC236}">
              <a16:creationId xmlns:a16="http://schemas.microsoft.com/office/drawing/2014/main" id="{00000000-0008-0000-0100-0000EF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40" name="Text Box 394356">
          <a:extLst>
            <a:ext uri="{FF2B5EF4-FFF2-40B4-BE49-F238E27FC236}">
              <a16:creationId xmlns:a16="http://schemas.microsoft.com/office/drawing/2014/main" id="{00000000-0008-0000-0100-0000F0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41" name="Text Box 394357">
          <a:extLst>
            <a:ext uri="{FF2B5EF4-FFF2-40B4-BE49-F238E27FC236}">
              <a16:creationId xmlns:a16="http://schemas.microsoft.com/office/drawing/2014/main" id="{00000000-0008-0000-0100-0000F1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42" name="Text Box 394358">
          <a:extLst>
            <a:ext uri="{FF2B5EF4-FFF2-40B4-BE49-F238E27FC236}">
              <a16:creationId xmlns:a16="http://schemas.microsoft.com/office/drawing/2014/main" id="{00000000-0008-0000-0100-0000F2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43" name="Text Box 394359">
          <a:extLst>
            <a:ext uri="{FF2B5EF4-FFF2-40B4-BE49-F238E27FC236}">
              <a16:creationId xmlns:a16="http://schemas.microsoft.com/office/drawing/2014/main" id="{00000000-0008-0000-0100-0000F3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44" name="Text Box 394729">
          <a:extLst>
            <a:ext uri="{FF2B5EF4-FFF2-40B4-BE49-F238E27FC236}">
              <a16:creationId xmlns:a16="http://schemas.microsoft.com/office/drawing/2014/main" id="{00000000-0008-0000-0100-0000F4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45" name="Text Box 394730">
          <a:extLst>
            <a:ext uri="{FF2B5EF4-FFF2-40B4-BE49-F238E27FC236}">
              <a16:creationId xmlns:a16="http://schemas.microsoft.com/office/drawing/2014/main" id="{00000000-0008-0000-0100-0000F5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46" name="Text Box 394731">
          <a:extLst>
            <a:ext uri="{FF2B5EF4-FFF2-40B4-BE49-F238E27FC236}">
              <a16:creationId xmlns:a16="http://schemas.microsoft.com/office/drawing/2014/main" id="{00000000-0008-0000-0100-0000F6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47" name="Text Box 394732">
          <a:extLst>
            <a:ext uri="{FF2B5EF4-FFF2-40B4-BE49-F238E27FC236}">
              <a16:creationId xmlns:a16="http://schemas.microsoft.com/office/drawing/2014/main" id="{00000000-0008-0000-0100-0000F7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48" name="Text Box 394733">
          <a:extLst>
            <a:ext uri="{FF2B5EF4-FFF2-40B4-BE49-F238E27FC236}">
              <a16:creationId xmlns:a16="http://schemas.microsoft.com/office/drawing/2014/main" id="{00000000-0008-0000-0100-0000F8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49" name="Text Box 394734">
          <a:extLst>
            <a:ext uri="{FF2B5EF4-FFF2-40B4-BE49-F238E27FC236}">
              <a16:creationId xmlns:a16="http://schemas.microsoft.com/office/drawing/2014/main" id="{00000000-0008-0000-0100-0000F9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50" name="Text Box 394735">
          <a:extLst>
            <a:ext uri="{FF2B5EF4-FFF2-40B4-BE49-F238E27FC236}">
              <a16:creationId xmlns:a16="http://schemas.microsoft.com/office/drawing/2014/main" id="{00000000-0008-0000-0100-0000FA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51" name="Text Box 394736">
          <a:extLst>
            <a:ext uri="{FF2B5EF4-FFF2-40B4-BE49-F238E27FC236}">
              <a16:creationId xmlns:a16="http://schemas.microsoft.com/office/drawing/2014/main" id="{00000000-0008-0000-0100-0000FB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52" name="Text Box 394737">
          <a:extLst>
            <a:ext uri="{FF2B5EF4-FFF2-40B4-BE49-F238E27FC236}">
              <a16:creationId xmlns:a16="http://schemas.microsoft.com/office/drawing/2014/main" id="{00000000-0008-0000-0100-0000FC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53" name="Text Box 394738">
          <a:extLst>
            <a:ext uri="{FF2B5EF4-FFF2-40B4-BE49-F238E27FC236}">
              <a16:creationId xmlns:a16="http://schemas.microsoft.com/office/drawing/2014/main" id="{00000000-0008-0000-0100-0000FD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54" name="Text Box 394739">
          <a:extLst>
            <a:ext uri="{FF2B5EF4-FFF2-40B4-BE49-F238E27FC236}">
              <a16:creationId xmlns:a16="http://schemas.microsoft.com/office/drawing/2014/main" id="{00000000-0008-0000-0100-0000FE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55" name="Text Box 394740">
          <a:extLst>
            <a:ext uri="{FF2B5EF4-FFF2-40B4-BE49-F238E27FC236}">
              <a16:creationId xmlns:a16="http://schemas.microsoft.com/office/drawing/2014/main" id="{00000000-0008-0000-0100-0000FF09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56" name="Text Box 394741">
          <a:extLst>
            <a:ext uri="{FF2B5EF4-FFF2-40B4-BE49-F238E27FC236}">
              <a16:creationId xmlns:a16="http://schemas.microsoft.com/office/drawing/2014/main" id="{00000000-0008-0000-0100-000000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57" name="Text Box 394742">
          <a:extLst>
            <a:ext uri="{FF2B5EF4-FFF2-40B4-BE49-F238E27FC236}">
              <a16:creationId xmlns:a16="http://schemas.microsoft.com/office/drawing/2014/main" id="{00000000-0008-0000-0100-000001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58" name="Text Box 394743">
          <a:extLst>
            <a:ext uri="{FF2B5EF4-FFF2-40B4-BE49-F238E27FC236}">
              <a16:creationId xmlns:a16="http://schemas.microsoft.com/office/drawing/2014/main" id="{00000000-0008-0000-0100-000002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59" name="Text Box 394345">
          <a:extLst>
            <a:ext uri="{FF2B5EF4-FFF2-40B4-BE49-F238E27FC236}">
              <a16:creationId xmlns:a16="http://schemas.microsoft.com/office/drawing/2014/main" id="{00000000-0008-0000-0100-000003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60" name="Text Box 394346">
          <a:extLst>
            <a:ext uri="{FF2B5EF4-FFF2-40B4-BE49-F238E27FC236}">
              <a16:creationId xmlns:a16="http://schemas.microsoft.com/office/drawing/2014/main" id="{00000000-0008-0000-0100-000004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61" name="Text Box 394347">
          <a:extLst>
            <a:ext uri="{FF2B5EF4-FFF2-40B4-BE49-F238E27FC236}">
              <a16:creationId xmlns:a16="http://schemas.microsoft.com/office/drawing/2014/main" id="{00000000-0008-0000-0100-000005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62" name="Text Box 394348">
          <a:extLst>
            <a:ext uri="{FF2B5EF4-FFF2-40B4-BE49-F238E27FC236}">
              <a16:creationId xmlns:a16="http://schemas.microsoft.com/office/drawing/2014/main" id="{00000000-0008-0000-0100-000006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63" name="Text Box 394349">
          <a:extLst>
            <a:ext uri="{FF2B5EF4-FFF2-40B4-BE49-F238E27FC236}">
              <a16:creationId xmlns:a16="http://schemas.microsoft.com/office/drawing/2014/main" id="{00000000-0008-0000-0100-000007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64" name="Text Box 394350">
          <a:extLst>
            <a:ext uri="{FF2B5EF4-FFF2-40B4-BE49-F238E27FC236}">
              <a16:creationId xmlns:a16="http://schemas.microsoft.com/office/drawing/2014/main" id="{00000000-0008-0000-0100-000008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65" name="Text Box 394351">
          <a:extLst>
            <a:ext uri="{FF2B5EF4-FFF2-40B4-BE49-F238E27FC236}">
              <a16:creationId xmlns:a16="http://schemas.microsoft.com/office/drawing/2014/main" id="{00000000-0008-0000-0100-000009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66" name="Text Box 394352">
          <a:extLst>
            <a:ext uri="{FF2B5EF4-FFF2-40B4-BE49-F238E27FC236}">
              <a16:creationId xmlns:a16="http://schemas.microsoft.com/office/drawing/2014/main" id="{00000000-0008-0000-0100-00000A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67" name="Text Box 394353">
          <a:extLst>
            <a:ext uri="{FF2B5EF4-FFF2-40B4-BE49-F238E27FC236}">
              <a16:creationId xmlns:a16="http://schemas.microsoft.com/office/drawing/2014/main" id="{00000000-0008-0000-0100-00000B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68" name="Text Box 394354">
          <a:extLst>
            <a:ext uri="{FF2B5EF4-FFF2-40B4-BE49-F238E27FC236}">
              <a16:creationId xmlns:a16="http://schemas.microsoft.com/office/drawing/2014/main" id="{00000000-0008-0000-0100-00000C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69" name="Text Box 394355">
          <a:extLst>
            <a:ext uri="{FF2B5EF4-FFF2-40B4-BE49-F238E27FC236}">
              <a16:creationId xmlns:a16="http://schemas.microsoft.com/office/drawing/2014/main" id="{00000000-0008-0000-0100-00000D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70" name="Text Box 394356">
          <a:extLst>
            <a:ext uri="{FF2B5EF4-FFF2-40B4-BE49-F238E27FC236}">
              <a16:creationId xmlns:a16="http://schemas.microsoft.com/office/drawing/2014/main" id="{00000000-0008-0000-0100-00000E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71" name="Text Box 394357">
          <a:extLst>
            <a:ext uri="{FF2B5EF4-FFF2-40B4-BE49-F238E27FC236}">
              <a16:creationId xmlns:a16="http://schemas.microsoft.com/office/drawing/2014/main" id="{00000000-0008-0000-0100-00000F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72" name="Text Box 394358">
          <a:extLst>
            <a:ext uri="{FF2B5EF4-FFF2-40B4-BE49-F238E27FC236}">
              <a16:creationId xmlns:a16="http://schemas.microsoft.com/office/drawing/2014/main" id="{00000000-0008-0000-0100-000010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73" name="Text Box 394359">
          <a:extLst>
            <a:ext uri="{FF2B5EF4-FFF2-40B4-BE49-F238E27FC236}">
              <a16:creationId xmlns:a16="http://schemas.microsoft.com/office/drawing/2014/main" id="{00000000-0008-0000-0100-000011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74" name="Text Box 394729">
          <a:extLst>
            <a:ext uri="{FF2B5EF4-FFF2-40B4-BE49-F238E27FC236}">
              <a16:creationId xmlns:a16="http://schemas.microsoft.com/office/drawing/2014/main" id="{00000000-0008-0000-0100-000012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75" name="Text Box 394730">
          <a:extLst>
            <a:ext uri="{FF2B5EF4-FFF2-40B4-BE49-F238E27FC236}">
              <a16:creationId xmlns:a16="http://schemas.microsoft.com/office/drawing/2014/main" id="{00000000-0008-0000-0100-000013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76" name="Text Box 394731">
          <a:extLst>
            <a:ext uri="{FF2B5EF4-FFF2-40B4-BE49-F238E27FC236}">
              <a16:creationId xmlns:a16="http://schemas.microsoft.com/office/drawing/2014/main" id="{00000000-0008-0000-0100-000014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77" name="Text Box 394732">
          <a:extLst>
            <a:ext uri="{FF2B5EF4-FFF2-40B4-BE49-F238E27FC236}">
              <a16:creationId xmlns:a16="http://schemas.microsoft.com/office/drawing/2014/main" id="{00000000-0008-0000-0100-000015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78" name="Text Box 394733">
          <a:extLst>
            <a:ext uri="{FF2B5EF4-FFF2-40B4-BE49-F238E27FC236}">
              <a16:creationId xmlns:a16="http://schemas.microsoft.com/office/drawing/2014/main" id="{00000000-0008-0000-0100-000016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79" name="Text Box 394734">
          <a:extLst>
            <a:ext uri="{FF2B5EF4-FFF2-40B4-BE49-F238E27FC236}">
              <a16:creationId xmlns:a16="http://schemas.microsoft.com/office/drawing/2014/main" id="{00000000-0008-0000-0100-000017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80" name="Text Box 394735">
          <a:extLst>
            <a:ext uri="{FF2B5EF4-FFF2-40B4-BE49-F238E27FC236}">
              <a16:creationId xmlns:a16="http://schemas.microsoft.com/office/drawing/2014/main" id="{00000000-0008-0000-0100-000018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81" name="Text Box 394736">
          <a:extLst>
            <a:ext uri="{FF2B5EF4-FFF2-40B4-BE49-F238E27FC236}">
              <a16:creationId xmlns:a16="http://schemas.microsoft.com/office/drawing/2014/main" id="{00000000-0008-0000-0100-000019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82" name="Text Box 394737">
          <a:extLst>
            <a:ext uri="{FF2B5EF4-FFF2-40B4-BE49-F238E27FC236}">
              <a16:creationId xmlns:a16="http://schemas.microsoft.com/office/drawing/2014/main" id="{00000000-0008-0000-0100-00001A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83" name="Text Box 394738">
          <a:extLst>
            <a:ext uri="{FF2B5EF4-FFF2-40B4-BE49-F238E27FC236}">
              <a16:creationId xmlns:a16="http://schemas.microsoft.com/office/drawing/2014/main" id="{00000000-0008-0000-0100-00001B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84" name="Text Box 394739">
          <a:extLst>
            <a:ext uri="{FF2B5EF4-FFF2-40B4-BE49-F238E27FC236}">
              <a16:creationId xmlns:a16="http://schemas.microsoft.com/office/drawing/2014/main" id="{00000000-0008-0000-0100-00001C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85" name="Text Box 394740">
          <a:extLst>
            <a:ext uri="{FF2B5EF4-FFF2-40B4-BE49-F238E27FC236}">
              <a16:creationId xmlns:a16="http://schemas.microsoft.com/office/drawing/2014/main" id="{00000000-0008-0000-0100-00001D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86" name="Text Box 394741">
          <a:extLst>
            <a:ext uri="{FF2B5EF4-FFF2-40B4-BE49-F238E27FC236}">
              <a16:creationId xmlns:a16="http://schemas.microsoft.com/office/drawing/2014/main" id="{00000000-0008-0000-0100-00001E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87" name="Text Box 394742">
          <a:extLst>
            <a:ext uri="{FF2B5EF4-FFF2-40B4-BE49-F238E27FC236}">
              <a16:creationId xmlns:a16="http://schemas.microsoft.com/office/drawing/2014/main" id="{00000000-0008-0000-0100-00001F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88" name="Text Box 394743">
          <a:extLst>
            <a:ext uri="{FF2B5EF4-FFF2-40B4-BE49-F238E27FC236}">
              <a16:creationId xmlns:a16="http://schemas.microsoft.com/office/drawing/2014/main" id="{00000000-0008-0000-0100-000020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57150" cy="76200"/>
    <xdr:sp macro="" textlink="">
      <xdr:nvSpPr>
        <xdr:cNvPr id="3089" name="Text Box 394360">
          <a:extLst>
            <a:ext uri="{FF2B5EF4-FFF2-40B4-BE49-F238E27FC236}">
              <a16:creationId xmlns:a16="http://schemas.microsoft.com/office/drawing/2014/main" id="{00000000-0008-0000-0100-000021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57150" cy="76200"/>
    <xdr:sp macro="" textlink="">
      <xdr:nvSpPr>
        <xdr:cNvPr id="3090" name="Text Box 394744">
          <a:extLst>
            <a:ext uri="{FF2B5EF4-FFF2-40B4-BE49-F238E27FC236}">
              <a16:creationId xmlns:a16="http://schemas.microsoft.com/office/drawing/2014/main" id="{00000000-0008-0000-0100-000022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91" name="Text Box 394345">
          <a:extLst>
            <a:ext uri="{FF2B5EF4-FFF2-40B4-BE49-F238E27FC236}">
              <a16:creationId xmlns:a16="http://schemas.microsoft.com/office/drawing/2014/main" id="{00000000-0008-0000-0100-000023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92" name="Text Box 394346">
          <a:extLst>
            <a:ext uri="{FF2B5EF4-FFF2-40B4-BE49-F238E27FC236}">
              <a16:creationId xmlns:a16="http://schemas.microsoft.com/office/drawing/2014/main" id="{00000000-0008-0000-0100-000024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93" name="Text Box 394347">
          <a:extLst>
            <a:ext uri="{FF2B5EF4-FFF2-40B4-BE49-F238E27FC236}">
              <a16:creationId xmlns:a16="http://schemas.microsoft.com/office/drawing/2014/main" id="{00000000-0008-0000-0100-000025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94" name="Text Box 394348">
          <a:extLst>
            <a:ext uri="{FF2B5EF4-FFF2-40B4-BE49-F238E27FC236}">
              <a16:creationId xmlns:a16="http://schemas.microsoft.com/office/drawing/2014/main" id="{00000000-0008-0000-0100-000026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95" name="Text Box 394349">
          <a:extLst>
            <a:ext uri="{FF2B5EF4-FFF2-40B4-BE49-F238E27FC236}">
              <a16:creationId xmlns:a16="http://schemas.microsoft.com/office/drawing/2014/main" id="{00000000-0008-0000-0100-000027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96" name="Text Box 394350">
          <a:extLst>
            <a:ext uri="{FF2B5EF4-FFF2-40B4-BE49-F238E27FC236}">
              <a16:creationId xmlns:a16="http://schemas.microsoft.com/office/drawing/2014/main" id="{00000000-0008-0000-0100-000028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97" name="Text Box 394351">
          <a:extLst>
            <a:ext uri="{FF2B5EF4-FFF2-40B4-BE49-F238E27FC236}">
              <a16:creationId xmlns:a16="http://schemas.microsoft.com/office/drawing/2014/main" id="{00000000-0008-0000-0100-000029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98" name="Text Box 394352">
          <a:extLst>
            <a:ext uri="{FF2B5EF4-FFF2-40B4-BE49-F238E27FC236}">
              <a16:creationId xmlns:a16="http://schemas.microsoft.com/office/drawing/2014/main" id="{00000000-0008-0000-0100-00002A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099" name="Text Box 394353">
          <a:extLst>
            <a:ext uri="{FF2B5EF4-FFF2-40B4-BE49-F238E27FC236}">
              <a16:creationId xmlns:a16="http://schemas.microsoft.com/office/drawing/2014/main" id="{00000000-0008-0000-0100-00002B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00" name="Text Box 394354">
          <a:extLst>
            <a:ext uri="{FF2B5EF4-FFF2-40B4-BE49-F238E27FC236}">
              <a16:creationId xmlns:a16="http://schemas.microsoft.com/office/drawing/2014/main" id="{00000000-0008-0000-0100-00002C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01" name="Text Box 394355">
          <a:extLst>
            <a:ext uri="{FF2B5EF4-FFF2-40B4-BE49-F238E27FC236}">
              <a16:creationId xmlns:a16="http://schemas.microsoft.com/office/drawing/2014/main" id="{00000000-0008-0000-0100-00002D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02" name="Text Box 394356">
          <a:extLst>
            <a:ext uri="{FF2B5EF4-FFF2-40B4-BE49-F238E27FC236}">
              <a16:creationId xmlns:a16="http://schemas.microsoft.com/office/drawing/2014/main" id="{00000000-0008-0000-0100-00002E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03" name="Text Box 394357">
          <a:extLst>
            <a:ext uri="{FF2B5EF4-FFF2-40B4-BE49-F238E27FC236}">
              <a16:creationId xmlns:a16="http://schemas.microsoft.com/office/drawing/2014/main" id="{00000000-0008-0000-0100-00002F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04" name="Text Box 394358">
          <a:extLst>
            <a:ext uri="{FF2B5EF4-FFF2-40B4-BE49-F238E27FC236}">
              <a16:creationId xmlns:a16="http://schemas.microsoft.com/office/drawing/2014/main" id="{00000000-0008-0000-0100-000030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05" name="Text Box 394359">
          <a:extLst>
            <a:ext uri="{FF2B5EF4-FFF2-40B4-BE49-F238E27FC236}">
              <a16:creationId xmlns:a16="http://schemas.microsoft.com/office/drawing/2014/main" id="{00000000-0008-0000-0100-000031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06" name="Text Box 394729">
          <a:extLst>
            <a:ext uri="{FF2B5EF4-FFF2-40B4-BE49-F238E27FC236}">
              <a16:creationId xmlns:a16="http://schemas.microsoft.com/office/drawing/2014/main" id="{00000000-0008-0000-0100-000032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07" name="Text Box 394730">
          <a:extLst>
            <a:ext uri="{FF2B5EF4-FFF2-40B4-BE49-F238E27FC236}">
              <a16:creationId xmlns:a16="http://schemas.microsoft.com/office/drawing/2014/main" id="{00000000-0008-0000-0100-000033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08" name="Text Box 394731">
          <a:extLst>
            <a:ext uri="{FF2B5EF4-FFF2-40B4-BE49-F238E27FC236}">
              <a16:creationId xmlns:a16="http://schemas.microsoft.com/office/drawing/2014/main" id="{00000000-0008-0000-0100-000034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09" name="Text Box 394732">
          <a:extLst>
            <a:ext uri="{FF2B5EF4-FFF2-40B4-BE49-F238E27FC236}">
              <a16:creationId xmlns:a16="http://schemas.microsoft.com/office/drawing/2014/main" id="{00000000-0008-0000-0100-000035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10" name="Text Box 394733">
          <a:extLst>
            <a:ext uri="{FF2B5EF4-FFF2-40B4-BE49-F238E27FC236}">
              <a16:creationId xmlns:a16="http://schemas.microsoft.com/office/drawing/2014/main" id="{00000000-0008-0000-0100-000036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11" name="Text Box 394734">
          <a:extLst>
            <a:ext uri="{FF2B5EF4-FFF2-40B4-BE49-F238E27FC236}">
              <a16:creationId xmlns:a16="http://schemas.microsoft.com/office/drawing/2014/main" id="{00000000-0008-0000-0100-000037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12" name="Text Box 394735">
          <a:extLst>
            <a:ext uri="{FF2B5EF4-FFF2-40B4-BE49-F238E27FC236}">
              <a16:creationId xmlns:a16="http://schemas.microsoft.com/office/drawing/2014/main" id="{00000000-0008-0000-0100-000038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13" name="Text Box 394736">
          <a:extLst>
            <a:ext uri="{FF2B5EF4-FFF2-40B4-BE49-F238E27FC236}">
              <a16:creationId xmlns:a16="http://schemas.microsoft.com/office/drawing/2014/main" id="{00000000-0008-0000-0100-000039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14" name="Text Box 394737">
          <a:extLst>
            <a:ext uri="{FF2B5EF4-FFF2-40B4-BE49-F238E27FC236}">
              <a16:creationId xmlns:a16="http://schemas.microsoft.com/office/drawing/2014/main" id="{00000000-0008-0000-0100-00003A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15" name="Text Box 394738">
          <a:extLst>
            <a:ext uri="{FF2B5EF4-FFF2-40B4-BE49-F238E27FC236}">
              <a16:creationId xmlns:a16="http://schemas.microsoft.com/office/drawing/2014/main" id="{00000000-0008-0000-0100-00003B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16" name="Text Box 394739">
          <a:extLst>
            <a:ext uri="{FF2B5EF4-FFF2-40B4-BE49-F238E27FC236}">
              <a16:creationId xmlns:a16="http://schemas.microsoft.com/office/drawing/2014/main" id="{00000000-0008-0000-0100-00003C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17" name="Text Box 394740">
          <a:extLst>
            <a:ext uri="{FF2B5EF4-FFF2-40B4-BE49-F238E27FC236}">
              <a16:creationId xmlns:a16="http://schemas.microsoft.com/office/drawing/2014/main" id="{00000000-0008-0000-0100-00003D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18" name="Text Box 394741">
          <a:extLst>
            <a:ext uri="{FF2B5EF4-FFF2-40B4-BE49-F238E27FC236}">
              <a16:creationId xmlns:a16="http://schemas.microsoft.com/office/drawing/2014/main" id="{00000000-0008-0000-0100-00003E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19" name="Text Box 394742">
          <a:extLst>
            <a:ext uri="{FF2B5EF4-FFF2-40B4-BE49-F238E27FC236}">
              <a16:creationId xmlns:a16="http://schemas.microsoft.com/office/drawing/2014/main" id="{00000000-0008-0000-0100-00003F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20" name="Text Box 394743">
          <a:extLst>
            <a:ext uri="{FF2B5EF4-FFF2-40B4-BE49-F238E27FC236}">
              <a16:creationId xmlns:a16="http://schemas.microsoft.com/office/drawing/2014/main" id="{00000000-0008-0000-0100-000040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57150" cy="76200"/>
    <xdr:sp macro="" textlink="">
      <xdr:nvSpPr>
        <xdr:cNvPr id="3121" name="Text Box 394360">
          <a:extLst>
            <a:ext uri="{FF2B5EF4-FFF2-40B4-BE49-F238E27FC236}">
              <a16:creationId xmlns:a16="http://schemas.microsoft.com/office/drawing/2014/main" id="{00000000-0008-0000-0100-000041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57150" cy="76200"/>
    <xdr:sp macro="" textlink="">
      <xdr:nvSpPr>
        <xdr:cNvPr id="3122" name="Text Box 394744">
          <a:extLst>
            <a:ext uri="{FF2B5EF4-FFF2-40B4-BE49-F238E27FC236}">
              <a16:creationId xmlns:a16="http://schemas.microsoft.com/office/drawing/2014/main" id="{00000000-0008-0000-0100-000042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23" name="Text Box 394345">
          <a:extLst>
            <a:ext uri="{FF2B5EF4-FFF2-40B4-BE49-F238E27FC236}">
              <a16:creationId xmlns:a16="http://schemas.microsoft.com/office/drawing/2014/main" id="{00000000-0008-0000-0100-000043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24" name="Text Box 394346">
          <a:extLst>
            <a:ext uri="{FF2B5EF4-FFF2-40B4-BE49-F238E27FC236}">
              <a16:creationId xmlns:a16="http://schemas.microsoft.com/office/drawing/2014/main" id="{00000000-0008-0000-0100-000044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25" name="Text Box 394347">
          <a:extLst>
            <a:ext uri="{FF2B5EF4-FFF2-40B4-BE49-F238E27FC236}">
              <a16:creationId xmlns:a16="http://schemas.microsoft.com/office/drawing/2014/main" id="{00000000-0008-0000-0100-000045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26" name="Text Box 394348">
          <a:extLst>
            <a:ext uri="{FF2B5EF4-FFF2-40B4-BE49-F238E27FC236}">
              <a16:creationId xmlns:a16="http://schemas.microsoft.com/office/drawing/2014/main" id="{00000000-0008-0000-0100-000046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27" name="Text Box 394349">
          <a:extLst>
            <a:ext uri="{FF2B5EF4-FFF2-40B4-BE49-F238E27FC236}">
              <a16:creationId xmlns:a16="http://schemas.microsoft.com/office/drawing/2014/main" id="{00000000-0008-0000-0100-000047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28" name="Text Box 394350">
          <a:extLst>
            <a:ext uri="{FF2B5EF4-FFF2-40B4-BE49-F238E27FC236}">
              <a16:creationId xmlns:a16="http://schemas.microsoft.com/office/drawing/2014/main" id="{00000000-0008-0000-0100-000048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29" name="Text Box 394351">
          <a:extLst>
            <a:ext uri="{FF2B5EF4-FFF2-40B4-BE49-F238E27FC236}">
              <a16:creationId xmlns:a16="http://schemas.microsoft.com/office/drawing/2014/main" id="{00000000-0008-0000-0100-000049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30" name="Text Box 394352">
          <a:extLst>
            <a:ext uri="{FF2B5EF4-FFF2-40B4-BE49-F238E27FC236}">
              <a16:creationId xmlns:a16="http://schemas.microsoft.com/office/drawing/2014/main" id="{00000000-0008-0000-0100-00004A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31" name="Text Box 394353">
          <a:extLst>
            <a:ext uri="{FF2B5EF4-FFF2-40B4-BE49-F238E27FC236}">
              <a16:creationId xmlns:a16="http://schemas.microsoft.com/office/drawing/2014/main" id="{00000000-0008-0000-0100-00004B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32" name="Text Box 394354">
          <a:extLst>
            <a:ext uri="{FF2B5EF4-FFF2-40B4-BE49-F238E27FC236}">
              <a16:creationId xmlns:a16="http://schemas.microsoft.com/office/drawing/2014/main" id="{00000000-0008-0000-0100-00004C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33" name="Text Box 394355">
          <a:extLst>
            <a:ext uri="{FF2B5EF4-FFF2-40B4-BE49-F238E27FC236}">
              <a16:creationId xmlns:a16="http://schemas.microsoft.com/office/drawing/2014/main" id="{00000000-0008-0000-0100-00004D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34" name="Text Box 394356">
          <a:extLst>
            <a:ext uri="{FF2B5EF4-FFF2-40B4-BE49-F238E27FC236}">
              <a16:creationId xmlns:a16="http://schemas.microsoft.com/office/drawing/2014/main" id="{00000000-0008-0000-0100-00004E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35" name="Text Box 394357">
          <a:extLst>
            <a:ext uri="{FF2B5EF4-FFF2-40B4-BE49-F238E27FC236}">
              <a16:creationId xmlns:a16="http://schemas.microsoft.com/office/drawing/2014/main" id="{00000000-0008-0000-0100-00004F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36" name="Text Box 394358">
          <a:extLst>
            <a:ext uri="{FF2B5EF4-FFF2-40B4-BE49-F238E27FC236}">
              <a16:creationId xmlns:a16="http://schemas.microsoft.com/office/drawing/2014/main" id="{00000000-0008-0000-0100-000050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37" name="Text Box 394359">
          <a:extLst>
            <a:ext uri="{FF2B5EF4-FFF2-40B4-BE49-F238E27FC236}">
              <a16:creationId xmlns:a16="http://schemas.microsoft.com/office/drawing/2014/main" id="{00000000-0008-0000-0100-000051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38" name="Text Box 394729">
          <a:extLst>
            <a:ext uri="{FF2B5EF4-FFF2-40B4-BE49-F238E27FC236}">
              <a16:creationId xmlns:a16="http://schemas.microsoft.com/office/drawing/2014/main" id="{00000000-0008-0000-0100-000052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39" name="Text Box 394730">
          <a:extLst>
            <a:ext uri="{FF2B5EF4-FFF2-40B4-BE49-F238E27FC236}">
              <a16:creationId xmlns:a16="http://schemas.microsoft.com/office/drawing/2014/main" id="{00000000-0008-0000-0100-000053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40" name="Text Box 394731">
          <a:extLst>
            <a:ext uri="{FF2B5EF4-FFF2-40B4-BE49-F238E27FC236}">
              <a16:creationId xmlns:a16="http://schemas.microsoft.com/office/drawing/2014/main" id="{00000000-0008-0000-0100-000054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41" name="Text Box 394732">
          <a:extLst>
            <a:ext uri="{FF2B5EF4-FFF2-40B4-BE49-F238E27FC236}">
              <a16:creationId xmlns:a16="http://schemas.microsoft.com/office/drawing/2014/main" id="{00000000-0008-0000-0100-000055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42" name="Text Box 394733">
          <a:extLst>
            <a:ext uri="{FF2B5EF4-FFF2-40B4-BE49-F238E27FC236}">
              <a16:creationId xmlns:a16="http://schemas.microsoft.com/office/drawing/2014/main" id="{00000000-0008-0000-0100-000056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43" name="Text Box 394734">
          <a:extLst>
            <a:ext uri="{FF2B5EF4-FFF2-40B4-BE49-F238E27FC236}">
              <a16:creationId xmlns:a16="http://schemas.microsoft.com/office/drawing/2014/main" id="{00000000-0008-0000-0100-000057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44" name="Text Box 394735">
          <a:extLst>
            <a:ext uri="{FF2B5EF4-FFF2-40B4-BE49-F238E27FC236}">
              <a16:creationId xmlns:a16="http://schemas.microsoft.com/office/drawing/2014/main" id="{00000000-0008-0000-0100-000058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45" name="Text Box 394736">
          <a:extLst>
            <a:ext uri="{FF2B5EF4-FFF2-40B4-BE49-F238E27FC236}">
              <a16:creationId xmlns:a16="http://schemas.microsoft.com/office/drawing/2014/main" id="{00000000-0008-0000-0100-000059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46" name="Text Box 394737">
          <a:extLst>
            <a:ext uri="{FF2B5EF4-FFF2-40B4-BE49-F238E27FC236}">
              <a16:creationId xmlns:a16="http://schemas.microsoft.com/office/drawing/2014/main" id="{00000000-0008-0000-0100-00005A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47" name="Text Box 394738">
          <a:extLst>
            <a:ext uri="{FF2B5EF4-FFF2-40B4-BE49-F238E27FC236}">
              <a16:creationId xmlns:a16="http://schemas.microsoft.com/office/drawing/2014/main" id="{00000000-0008-0000-0100-00005B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48" name="Text Box 394739">
          <a:extLst>
            <a:ext uri="{FF2B5EF4-FFF2-40B4-BE49-F238E27FC236}">
              <a16:creationId xmlns:a16="http://schemas.microsoft.com/office/drawing/2014/main" id="{00000000-0008-0000-0100-00005C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49" name="Text Box 394740">
          <a:extLst>
            <a:ext uri="{FF2B5EF4-FFF2-40B4-BE49-F238E27FC236}">
              <a16:creationId xmlns:a16="http://schemas.microsoft.com/office/drawing/2014/main" id="{00000000-0008-0000-0100-00005D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50" name="Text Box 394741">
          <a:extLst>
            <a:ext uri="{FF2B5EF4-FFF2-40B4-BE49-F238E27FC236}">
              <a16:creationId xmlns:a16="http://schemas.microsoft.com/office/drawing/2014/main" id="{00000000-0008-0000-0100-00005E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51" name="Text Box 394742">
          <a:extLst>
            <a:ext uri="{FF2B5EF4-FFF2-40B4-BE49-F238E27FC236}">
              <a16:creationId xmlns:a16="http://schemas.microsoft.com/office/drawing/2014/main" id="{00000000-0008-0000-0100-00005F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52" name="Text Box 394743">
          <a:extLst>
            <a:ext uri="{FF2B5EF4-FFF2-40B4-BE49-F238E27FC236}">
              <a16:creationId xmlns:a16="http://schemas.microsoft.com/office/drawing/2014/main" id="{00000000-0008-0000-0100-000060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53" name="Text Box 394345">
          <a:extLst>
            <a:ext uri="{FF2B5EF4-FFF2-40B4-BE49-F238E27FC236}">
              <a16:creationId xmlns:a16="http://schemas.microsoft.com/office/drawing/2014/main" id="{00000000-0008-0000-0100-000061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54" name="Text Box 394346">
          <a:extLst>
            <a:ext uri="{FF2B5EF4-FFF2-40B4-BE49-F238E27FC236}">
              <a16:creationId xmlns:a16="http://schemas.microsoft.com/office/drawing/2014/main" id="{00000000-0008-0000-0100-000062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55" name="Text Box 394347">
          <a:extLst>
            <a:ext uri="{FF2B5EF4-FFF2-40B4-BE49-F238E27FC236}">
              <a16:creationId xmlns:a16="http://schemas.microsoft.com/office/drawing/2014/main" id="{00000000-0008-0000-0100-000063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56" name="Text Box 394348">
          <a:extLst>
            <a:ext uri="{FF2B5EF4-FFF2-40B4-BE49-F238E27FC236}">
              <a16:creationId xmlns:a16="http://schemas.microsoft.com/office/drawing/2014/main" id="{00000000-0008-0000-0100-000064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57" name="Text Box 394349">
          <a:extLst>
            <a:ext uri="{FF2B5EF4-FFF2-40B4-BE49-F238E27FC236}">
              <a16:creationId xmlns:a16="http://schemas.microsoft.com/office/drawing/2014/main" id="{00000000-0008-0000-0100-000065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58" name="Text Box 394350">
          <a:extLst>
            <a:ext uri="{FF2B5EF4-FFF2-40B4-BE49-F238E27FC236}">
              <a16:creationId xmlns:a16="http://schemas.microsoft.com/office/drawing/2014/main" id="{00000000-0008-0000-0100-000066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59" name="Text Box 394351">
          <a:extLst>
            <a:ext uri="{FF2B5EF4-FFF2-40B4-BE49-F238E27FC236}">
              <a16:creationId xmlns:a16="http://schemas.microsoft.com/office/drawing/2014/main" id="{00000000-0008-0000-0100-000067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60" name="Text Box 394352">
          <a:extLst>
            <a:ext uri="{FF2B5EF4-FFF2-40B4-BE49-F238E27FC236}">
              <a16:creationId xmlns:a16="http://schemas.microsoft.com/office/drawing/2014/main" id="{00000000-0008-0000-0100-000068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61" name="Text Box 394353">
          <a:extLst>
            <a:ext uri="{FF2B5EF4-FFF2-40B4-BE49-F238E27FC236}">
              <a16:creationId xmlns:a16="http://schemas.microsoft.com/office/drawing/2014/main" id="{00000000-0008-0000-0100-000069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62" name="Text Box 394354">
          <a:extLst>
            <a:ext uri="{FF2B5EF4-FFF2-40B4-BE49-F238E27FC236}">
              <a16:creationId xmlns:a16="http://schemas.microsoft.com/office/drawing/2014/main" id="{00000000-0008-0000-0100-00006A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63" name="Text Box 394355">
          <a:extLst>
            <a:ext uri="{FF2B5EF4-FFF2-40B4-BE49-F238E27FC236}">
              <a16:creationId xmlns:a16="http://schemas.microsoft.com/office/drawing/2014/main" id="{00000000-0008-0000-0100-00006B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64" name="Text Box 394356">
          <a:extLst>
            <a:ext uri="{FF2B5EF4-FFF2-40B4-BE49-F238E27FC236}">
              <a16:creationId xmlns:a16="http://schemas.microsoft.com/office/drawing/2014/main" id="{00000000-0008-0000-0100-00006C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65" name="Text Box 394357">
          <a:extLst>
            <a:ext uri="{FF2B5EF4-FFF2-40B4-BE49-F238E27FC236}">
              <a16:creationId xmlns:a16="http://schemas.microsoft.com/office/drawing/2014/main" id="{00000000-0008-0000-0100-00006D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66" name="Text Box 394358">
          <a:extLst>
            <a:ext uri="{FF2B5EF4-FFF2-40B4-BE49-F238E27FC236}">
              <a16:creationId xmlns:a16="http://schemas.microsoft.com/office/drawing/2014/main" id="{00000000-0008-0000-0100-00006E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67" name="Text Box 394359">
          <a:extLst>
            <a:ext uri="{FF2B5EF4-FFF2-40B4-BE49-F238E27FC236}">
              <a16:creationId xmlns:a16="http://schemas.microsoft.com/office/drawing/2014/main" id="{00000000-0008-0000-0100-00006F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68" name="Text Box 394729">
          <a:extLst>
            <a:ext uri="{FF2B5EF4-FFF2-40B4-BE49-F238E27FC236}">
              <a16:creationId xmlns:a16="http://schemas.microsoft.com/office/drawing/2014/main" id="{00000000-0008-0000-0100-000070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69" name="Text Box 394730">
          <a:extLst>
            <a:ext uri="{FF2B5EF4-FFF2-40B4-BE49-F238E27FC236}">
              <a16:creationId xmlns:a16="http://schemas.microsoft.com/office/drawing/2014/main" id="{00000000-0008-0000-0100-000071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70" name="Text Box 394731">
          <a:extLst>
            <a:ext uri="{FF2B5EF4-FFF2-40B4-BE49-F238E27FC236}">
              <a16:creationId xmlns:a16="http://schemas.microsoft.com/office/drawing/2014/main" id="{00000000-0008-0000-0100-000072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71" name="Text Box 394732">
          <a:extLst>
            <a:ext uri="{FF2B5EF4-FFF2-40B4-BE49-F238E27FC236}">
              <a16:creationId xmlns:a16="http://schemas.microsoft.com/office/drawing/2014/main" id="{00000000-0008-0000-0100-000073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72" name="Text Box 394733">
          <a:extLst>
            <a:ext uri="{FF2B5EF4-FFF2-40B4-BE49-F238E27FC236}">
              <a16:creationId xmlns:a16="http://schemas.microsoft.com/office/drawing/2014/main" id="{00000000-0008-0000-0100-000074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73" name="Text Box 394734">
          <a:extLst>
            <a:ext uri="{FF2B5EF4-FFF2-40B4-BE49-F238E27FC236}">
              <a16:creationId xmlns:a16="http://schemas.microsoft.com/office/drawing/2014/main" id="{00000000-0008-0000-0100-000075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74" name="Text Box 394735">
          <a:extLst>
            <a:ext uri="{FF2B5EF4-FFF2-40B4-BE49-F238E27FC236}">
              <a16:creationId xmlns:a16="http://schemas.microsoft.com/office/drawing/2014/main" id="{00000000-0008-0000-0100-000076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75" name="Text Box 394736">
          <a:extLst>
            <a:ext uri="{FF2B5EF4-FFF2-40B4-BE49-F238E27FC236}">
              <a16:creationId xmlns:a16="http://schemas.microsoft.com/office/drawing/2014/main" id="{00000000-0008-0000-0100-000077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76" name="Text Box 394737">
          <a:extLst>
            <a:ext uri="{FF2B5EF4-FFF2-40B4-BE49-F238E27FC236}">
              <a16:creationId xmlns:a16="http://schemas.microsoft.com/office/drawing/2014/main" id="{00000000-0008-0000-0100-000078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77" name="Text Box 394738">
          <a:extLst>
            <a:ext uri="{FF2B5EF4-FFF2-40B4-BE49-F238E27FC236}">
              <a16:creationId xmlns:a16="http://schemas.microsoft.com/office/drawing/2014/main" id="{00000000-0008-0000-0100-000079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78" name="Text Box 394739">
          <a:extLst>
            <a:ext uri="{FF2B5EF4-FFF2-40B4-BE49-F238E27FC236}">
              <a16:creationId xmlns:a16="http://schemas.microsoft.com/office/drawing/2014/main" id="{00000000-0008-0000-0100-00007A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79" name="Text Box 394740">
          <a:extLst>
            <a:ext uri="{FF2B5EF4-FFF2-40B4-BE49-F238E27FC236}">
              <a16:creationId xmlns:a16="http://schemas.microsoft.com/office/drawing/2014/main" id="{00000000-0008-0000-0100-00007B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80" name="Text Box 394741">
          <a:extLst>
            <a:ext uri="{FF2B5EF4-FFF2-40B4-BE49-F238E27FC236}">
              <a16:creationId xmlns:a16="http://schemas.microsoft.com/office/drawing/2014/main" id="{00000000-0008-0000-0100-00007C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81" name="Text Box 394742">
          <a:extLst>
            <a:ext uri="{FF2B5EF4-FFF2-40B4-BE49-F238E27FC236}">
              <a16:creationId xmlns:a16="http://schemas.microsoft.com/office/drawing/2014/main" id="{00000000-0008-0000-0100-00007D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82" name="Text Box 394743">
          <a:extLst>
            <a:ext uri="{FF2B5EF4-FFF2-40B4-BE49-F238E27FC236}">
              <a16:creationId xmlns:a16="http://schemas.microsoft.com/office/drawing/2014/main" id="{00000000-0008-0000-0100-00007E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83" name="Text Box 394345">
          <a:extLst>
            <a:ext uri="{FF2B5EF4-FFF2-40B4-BE49-F238E27FC236}">
              <a16:creationId xmlns:a16="http://schemas.microsoft.com/office/drawing/2014/main" id="{00000000-0008-0000-0100-00007F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84" name="Text Box 394346">
          <a:extLst>
            <a:ext uri="{FF2B5EF4-FFF2-40B4-BE49-F238E27FC236}">
              <a16:creationId xmlns:a16="http://schemas.microsoft.com/office/drawing/2014/main" id="{00000000-0008-0000-0100-000080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85" name="Text Box 394347">
          <a:extLst>
            <a:ext uri="{FF2B5EF4-FFF2-40B4-BE49-F238E27FC236}">
              <a16:creationId xmlns:a16="http://schemas.microsoft.com/office/drawing/2014/main" id="{00000000-0008-0000-0100-000081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86" name="Text Box 394348">
          <a:extLst>
            <a:ext uri="{FF2B5EF4-FFF2-40B4-BE49-F238E27FC236}">
              <a16:creationId xmlns:a16="http://schemas.microsoft.com/office/drawing/2014/main" id="{00000000-0008-0000-0100-000082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87" name="Text Box 394349">
          <a:extLst>
            <a:ext uri="{FF2B5EF4-FFF2-40B4-BE49-F238E27FC236}">
              <a16:creationId xmlns:a16="http://schemas.microsoft.com/office/drawing/2014/main" id="{00000000-0008-0000-0100-000083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88" name="Text Box 394350">
          <a:extLst>
            <a:ext uri="{FF2B5EF4-FFF2-40B4-BE49-F238E27FC236}">
              <a16:creationId xmlns:a16="http://schemas.microsoft.com/office/drawing/2014/main" id="{00000000-0008-0000-0100-000084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89" name="Text Box 394351">
          <a:extLst>
            <a:ext uri="{FF2B5EF4-FFF2-40B4-BE49-F238E27FC236}">
              <a16:creationId xmlns:a16="http://schemas.microsoft.com/office/drawing/2014/main" id="{00000000-0008-0000-0100-000085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90" name="Text Box 394352">
          <a:extLst>
            <a:ext uri="{FF2B5EF4-FFF2-40B4-BE49-F238E27FC236}">
              <a16:creationId xmlns:a16="http://schemas.microsoft.com/office/drawing/2014/main" id="{00000000-0008-0000-0100-000086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91" name="Text Box 394353">
          <a:extLst>
            <a:ext uri="{FF2B5EF4-FFF2-40B4-BE49-F238E27FC236}">
              <a16:creationId xmlns:a16="http://schemas.microsoft.com/office/drawing/2014/main" id="{00000000-0008-0000-0100-000087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92" name="Text Box 394354">
          <a:extLst>
            <a:ext uri="{FF2B5EF4-FFF2-40B4-BE49-F238E27FC236}">
              <a16:creationId xmlns:a16="http://schemas.microsoft.com/office/drawing/2014/main" id="{00000000-0008-0000-0100-000088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93" name="Text Box 394355">
          <a:extLst>
            <a:ext uri="{FF2B5EF4-FFF2-40B4-BE49-F238E27FC236}">
              <a16:creationId xmlns:a16="http://schemas.microsoft.com/office/drawing/2014/main" id="{00000000-0008-0000-0100-000089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94" name="Text Box 394356">
          <a:extLst>
            <a:ext uri="{FF2B5EF4-FFF2-40B4-BE49-F238E27FC236}">
              <a16:creationId xmlns:a16="http://schemas.microsoft.com/office/drawing/2014/main" id="{00000000-0008-0000-0100-00008A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95" name="Text Box 394357">
          <a:extLst>
            <a:ext uri="{FF2B5EF4-FFF2-40B4-BE49-F238E27FC236}">
              <a16:creationId xmlns:a16="http://schemas.microsoft.com/office/drawing/2014/main" id="{00000000-0008-0000-0100-00008B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96" name="Text Box 394358">
          <a:extLst>
            <a:ext uri="{FF2B5EF4-FFF2-40B4-BE49-F238E27FC236}">
              <a16:creationId xmlns:a16="http://schemas.microsoft.com/office/drawing/2014/main" id="{00000000-0008-0000-0100-00008C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97" name="Text Box 394359">
          <a:extLst>
            <a:ext uri="{FF2B5EF4-FFF2-40B4-BE49-F238E27FC236}">
              <a16:creationId xmlns:a16="http://schemas.microsoft.com/office/drawing/2014/main" id="{00000000-0008-0000-0100-00008D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98" name="Text Box 394729">
          <a:extLst>
            <a:ext uri="{FF2B5EF4-FFF2-40B4-BE49-F238E27FC236}">
              <a16:creationId xmlns:a16="http://schemas.microsoft.com/office/drawing/2014/main" id="{00000000-0008-0000-0100-00008E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199" name="Text Box 394730">
          <a:extLst>
            <a:ext uri="{FF2B5EF4-FFF2-40B4-BE49-F238E27FC236}">
              <a16:creationId xmlns:a16="http://schemas.microsoft.com/office/drawing/2014/main" id="{00000000-0008-0000-0100-00008F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00" name="Text Box 394731">
          <a:extLst>
            <a:ext uri="{FF2B5EF4-FFF2-40B4-BE49-F238E27FC236}">
              <a16:creationId xmlns:a16="http://schemas.microsoft.com/office/drawing/2014/main" id="{00000000-0008-0000-0100-000090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01" name="Text Box 394732">
          <a:extLst>
            <a:ext uri="{FF2B5EF4-FFF2-40B4-BE49-F238E27FC236}">
              <a16:creationId xmlns:a16="http://schemas.microsoft.com/office/drawing/2014/main" id="{00000000-0008-0000-0100-000091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02" name="Text Box 394733">
          <a:extLst>
            <a:ext uri="{FF2B5EF4-FFF2-40B4-BE49-F238E27FC236}">
              <a16:creationId xmlns:a16="http://schemas.microsoft.com/office/drawing/2014/main" id="{00000000-0008-0000-0100-000092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03" name="Text Box 394734">
          <a:extLst>
            <a:ext uri="{FF2B5EF4-FFF2-40B4-BE49-F238E27FC236}">
              <a16:creationId xmlns:a16="http://schemas.microsoft.com/office/drawing/2014/main" id="{00000000-0008-0000-0100-000093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04" name="Text Box 394735">
          <a:extLst>
            <a:ext uri="{FF2B5EF4-FFF2-40B4-BE49-F238E27FC236}">
              <a16:creationId xmlns:a16="http://schemas.microsoft.com/office/drawing/2014/main" id="{00000000-0008-0000-0100-000094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05" name="Text Box 394736">
          <a:extLst>
            <a:ext uri="{FF2B5EF4-FFF2-40B4-BE49-F238E27FC236}">
              <a16:creationId xmlns:a16="http://schemas.microsoft.com/office/drawing/2014/main" id="{00000000-0008-0000-0100-000095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06" name="Text Box 394737">
          <a:extLst>
            <a:ext uri="{FF2B5EF4-FFF2-40B4-BE49-F238E27FC236}">
              <a16:creationId xmlns:a16="http://schemas.microsoft.com/office/drawing/2014/main" id="{00000000-0008-0000-0100-000096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07" name="Text Box 394738">
          <a:extLst>
            <a:ext uri="{FF2B5EF4-FFF2-40B4-BE49-F238E27FC236}">
              <a16:creationId xmlns:a16="http://schemas.microsoft.com/office/drawing/2014/main" id="{00000000-0008-0000-0100-000097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08" name="Text Box 394739">
          <a:extLst>
            <a:ext uri="{FF2B5EF4-FFF2-40B4-BE49-F238E27FC236}">
              <a16:creationId xmlns:a16="http://schemas.microsoft.com/office/drawing/2014/main" id="{00000000-0008-0000-0100-000098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09" name="Text Box 394740">
          <a:extLst>
            <a:ext uri="{FF2B5EF4-FFF2-40B4-BE49-F238E27FC236}">
              <a16:creationId xmlns:a16="http://schemas.microsoft.com/office/drawing/2014/main" id="{00000000-0008-0000-0100-000099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10" name="Text Box 394741">
          <a:extLst>
            <a:ext uri="{FF2B5EF4-FFF2-40B4-BE49-F238E27FC236}">
              <a16:creationId xmlns:a16="http://schemas.microsoft.com/office/drawing/2014/main" id="{00000000-0008-0000-0100-00009A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11" name="Text Box 394742">
          <a:extLst>
            <a:ext uri="{FF2B5EF4-FFF2-40B4-BE49-F238E27FC236}">
              <a16:creationId xmlns:a16="http://schemas.microsoft.com/office/drawing/2014/main" id="{00000000-0008-0000-0100-00009B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12" name="Text Box 394743">
          <a:extLst>
            <a:ext uri="{FF2B5EF4-FFF2-40B4-BE49-F238E27FC236}">
              <a16:creationId xmlns:a16="http://schemas.microsoft.com/office/drawing/2014/main" id="{00000000-0008-0000-0100-00009C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57150" cy="76200"/>
    <xdr:sp macro="" textlink="">
      <xdr:nvSpPr>
        <xdr:cNvPr id="3213" name="Text Box 394360">
          <a:extLst>
            <a:ext uri="{FF2B5EF4-FFF2-40B4-BE49-F238E27FC236}">
              <a16:creationId xmlns:a16="http://schemas.microsoft.com/office/drawing/2014/main" id="{00000000-0008-0000-0100-00009D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57150" cy="76200"/>
    <xdr:sp macro="" textlink="">
      <xdr:nvSpPr>
        <xdr:cNvPr id="3214" name="Text Box 394744">
          <a:extLst>
            <a:ext uri="{FF2B5EF4-FFF2-40B4-BE49-F238E27FC236}">
              <a16:creationId xmlns:a16="http://schemas.microsoft.com/office/drawing/2014/main" id="{00000000-0008-0000-0100-00009E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15" name="Text Box 394345">
          <a:extLst>
            <a:ext uri="{FF2B5EF4-FFF2-40B4-BE49-F238E27FC236}">
              <a16:creationId xmlns:a16="http://schemas.microsoft.com/office/drawing/2014/main" id="{00000000-0008-0000-0100-00009F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16" name="Text Box 394346">
          <a:extLst>
            <a:ext uri="{FF2B5EF4-FFF2-40B4-BE49-F238E27FC236}">
              <a16:creationId xmlns:a16="http://schemas.microsoft.com/office/drawing/2014/main" id="{00000000-0008-0000-0100-0000A0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17" name="Text Box 394347">
          <a:extLst>
            <a:ext uri="{FF2B5EF4-FFF2-40B4-BE49-F238E27FC236}">
              <a16:creationId xmlns:a16="http://schemas.microsoft.com/office/drawing/2014/main" id="{00000000-0008-0000-0100-0000A1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18" name="Text Box 394348">
          <a:extLst>
            <a:ext uri="{FF2B5EF4-FFF2-40B4-BE49-F238E27FC236}">
              <a16:creationId xmlns:a16="http://schemas.microsoft.com/office/drawing/2014/main" id="{00000000-0008-0000-0100-0000A2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19" name="Text Box 394349">
          <a:extLst>
            <a:ext uri="{FF2B5EF4-FFF2-40B4-BE49-F238E27FC236}">
              <a16:creationId xmlns:a16="http://schemas.microsoft.com/office/drawing/2014/main" id="{00000000-0008-0000-0100-0000A3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20" name="Text Box 394350">
          <a:extLst>
            <a:ext uri="{FF2B5EF4-FFF2-40B4-BE49-F238E27FC236}">
              <a16:creationId xmlns:a16="http://schemas.microsoft.com/office/drawing/2014/main" id="{00000000-0008-0000-0100-0000A4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21" name="Text Box 394351">
          <a:extLst>
            <a:ext uri="{FF2B5EF4-FFF2-40B4-BE49-F238E27FC236}">
              <a16:creationId xmlns:a16="http://schemas.microsoft.com/office/drawing/2014/main" id="{00000000-0008-0000-0100-0000A5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22" name="Text Box 394352">
          <a:extLst>
            <a:ext uri="{FF2B5EF4-FFF2-40B4-BE49-F238E27FC236}">
              <a16:creationId xmlns:a16="http://schemas.microsoft.com/office/drawing/2014/main" id="{00000000-0008-0000-0100-0000A6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23" name="Text Box 394353">
          <a:extLst>
            <a:ext uri="{FF2B5EF4-FFF2-40B4-BE49-F238E27FC236}">
              <a16:creationId xmlns:a16="http://schemas.microsoft.com/office/drawing/2014/main" id="{00000000-0008-0000-0100-0000A7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24" name="Text Box 394354">
          <a:extLst>
            <a:ext uri="{FF2B5EF4-FFF2-40B4-BE49-F238E27FC236}">
              <a16:creationId xmlns:a16="http://schemas.microsoft.com/office/drawing/2014/main" id="{00000000-0008-0000-0100-0000A8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25" name="Text Box 394355">
          <a:extLst>
            <a:ext uri="{FF2B5EF4-FFF2-40B4-BE49-F238E27FC236}">
              <a16:creationId xmlns:a16="http://schemas.microsoft.com/office/drawing/2014/main" id="{00000000-0008-0000-0100-0000A9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26" name="Text Box 394356">
          <a:extLst>
            <a:ext uri="{FF2B5EF4-FFF2-40B4-BE49-F238E27FC236}">
              <a16:creationId xmlns:a16="http://schemas.microsoft.com/office/drawing/2014/main" id="{00000000-0008-0000-0100-0000AA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27" name="Text Box 394357">
          <a:extLst>
            <a:ext uri="{FF2B5EF4-FFF2-40B4-BE49-F238E27FC236}">
              <a16:creationId xmlns:a16="http://schemas.microsoft.com/office/drawing/2014/main" id="{00000000-0008-0000-0100-0000AB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28" name="Text Box 394358">
          <a:extLst>
            <a:ext uri="{FF2B5EF4-FFF2-40B4-BE49-F238E27FC236}">
              <a16:creationId xmlns:a16="http://schemas.microsoft.com/office/drawing/2014/main" id="{00000000-0008-0000-0100-0000AC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29" name="Text Box 394359">
          <a:extLst>
            <a:ext uri="{FF2B5EF4-FFF2-40B4-BE49-F238E27FC236}">
              <a16:creationId xmlns:a16="http://schemas.microsoft.com/office/drawing/2014/main" id="{00000000-0008-0000-0100-0000AD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30" name="Text Box 394729">
          <a:extLst>
            <a:ext uri="{FF2B5EF4-FFF2-40B4-BE49-F238E27FC236}">
              <a16:creationId xmlns:a16="http://schemas.microsoft.com/office/drawing/2014/main" id="{00000000-0008-0000-0100-0000AE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31" name="Text Box 394730">
          <a:extLst>
            <a:ext uri="{FF2B5EF4-FFF2-40B4-BE49-F238E27FC236}">
              <a16:creationId xmlns:a16="http://schemas.microsoft.com/office/drawing/2014/main" id="{00000000-0008-0000-0100-0000AF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32" name="Text Box 394731">
          <a:extLst>
            <a:ext uri="{FF2B5EF4-FFF2-40B4-BE49-F238E27FC236}">
              <a16:creationId xmlns:a16="http://schemas.microsoft.com/office/drawing/2014/main" id="{00000000-0008-0000-0100-0000B0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33" name="Text Box 394732">
          <a:extLst>
            <a:ext uri="{FF2B5EF4-FFF2-40B4-BE49-F238E27FC236}">
              <a16:creationId xmlns:a16="http://schemas.microsoft.com/office/drawing/2014/main" id="{00000000-0008-0000-0100-0000B1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34" name="Text Box 394733">
          <a:extLst>
            <a:ext uri="{FF2B5EF4-FFF2-40B4-BE49-F238E27FC236}">
              <a16:creationId xmlns:a16="http://schemas.microsoft.com/office/drawing/2014/main" id="{00000000-0008-0000-0100-0000B2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35" name="Text Box 394734">
          <a:extLst>
            <a:ext uri="{FF2B5EF4-FFF2-40B4-BE49-F238E27FC236}">
              <a16:creationId xmlns:a16="http://schemas.microsoft.com/office/drawing/2014/main" id="{00000000-0008-0000-0100-0000B3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36" name="Text Box 394735">
          <a:extLst>
            <a:ext uri="{FF2B5EF4-FFF2-40B4-BE49-F238E27FC236}">
              <a16:creationId xmlns:a16="http://schemas.microsoft.com/office/drawing/2014/main" id="{00000000-0008-0000-0100-0000B4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37" name="Text Box 394736">
          <a:extLst>
            <a:ext uri="{FF2B5EF4-FFF2-40B4-BE49-F238E27FC236}">
              <a16:creationId xmlns:a16="http://schemas.microsoft.com/office/drawing/2014/main" id="{00000000-0008-0000-0100-0000B5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38" name="Text Box 394737">
          <a:extLst>
            <a:ext uri="{FF2B5EF4-FFF2-40B4-BE49-F238E27FC236}">
              <a16:creationId xmlns:a16="http://schemas.microsoft.com/office/drawing/2014/main" id="{00000000-0008-0000-0100-0000B6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39" name="Text Box 394738">
          <a:extLst>
            <a:ext uri="{FF2B5EF4-FFF2-40B4-BE49-F238E27FC236}">
              <a16:creationId xmlns:a16="http://schemas.microsoft.com/office/drawing/2014/main" id="{00000000-0008-0000-0100-0000B7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40" name="Text Box 394739">
          <a:extLst>
            <a:ext uri="{FF2B5EF4-FFF2-40B4-BE49-F238E27FC236}">
              <a16:creationId xmlns:a16="http://schemas.microsoft.com/office/drawing/2014/main" id="{00000000-0008-0000-0100-0000B8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41" name="Text Box 394740">
          <a:extLst>
            <a:ext uri="{FF2B5EF4-FFF2-40B4-BE49-F238E27FC236}">
              <a16:creationId xmlns:a16="http://schemas.microsoft.com/office/drawing/2014/main" id="{00000000-0008-0000-0100-0000B9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42" name="Text Box 394741">
          <a:extLst>
            <a:ext uri="{FF2B5EF4-FFF2-40B4-BE49-F238E27FC236}">
              <a16:creationId xmlns:a16="http://schemas.microsoft.com/office/drawing/2014/main" id="{00000000-0008-0000-0100-0000BA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43" name="Text Box 394742">
          <a:extLst>
            <a:ext uri="{FF2B5EF4-FFF2-40B4-BE49-F238E27FC236}">
              <a16:creationId xmlns:a16="http://schemas.microsoft.com/office/drawing/2014/main" id="{00000000-0008-0000-0100-0000BB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44" name="Text Box 394743">
          <a:extLst>
            <a:ext uri="{FF2B5EF4-FFF2-40B4-BE49-F238E27FC236}">
              <a16:creationId xmlns:a16="http://schemas.microsoft.com/office/drawing/2014/main" id="{00000000-0008-0000-0100-0000BC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57150" cy="76200"/>
    <xdr:sp macro="" textlink="">
      <xdr:nvSpPr>
        <xdr:cNvPr id="3245" name="Text Box 394360">
          <a:extLst>
            <a:ext uri="{FF2B5EF4-FFF2-40B4-BE49-F238E27FC236}">
              <a16:creationId xmlns:a16="http://schemas.microsoft.com/office/drawing/2014/main" id="{00000000-0008-0000-0100-0000BD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57150" cy="76200"/>
    <xdr:sp macro="" textlink="">
      <xdr:nvSpPr>
        <xdr:cNvPr id="3246" name="Text Box 394744">
          <a:extLst>
            <a:ext uri="{FF2B5EF4-FFF2-40B4-BE49-F238E27FC236}">
              <a16:creationId xmlns:a16="http://schemas.microsoft.com/office/drawing/2014/main" id="{00000000-0008-0000-0100-0000BE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47" name="Text Box 394345">
          <a:extLst>
            <a:ext uri="{FF2B5EF4-FFF2-40B4-BE49-F238E27FC236}">
              <a16:creationId xmlns:a16="http://schemas.microsoft.com/office/drawing/2014/main" id="{00000000-0008-0000-0100-0000BF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48" name="Text Box 394346">
          <a:extLst>
            <a:ext uri="{FF2B5EF4-FFF2-40B4-BE49-F238E27FC236}">
              <a16:creationId xmlns:a16="http://schemas.microsoft.com/office/drawing/2014/main" id="{00000000-0008-0000-0100-0000C0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49" name="Text Box 394347">
          <a:extLst>
            <a:ext uri="{FF2B5EF4-FFF2-40B4-BE49-F238E27FC236}">
              <a16:creationId xmlns:a16="http://schemas.microsoft.com/office/drawing/2014/main" id="{00000000-0008-0000-0100-0000C1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50" name="Text Box 394348">
          <a:extLst>
            <a:ext uri="{FF2B5EF4-FFF2-40B4-BE49-F238E27FC236}">
              <a16:creationId xmlns:a16="http://schemas.microsoft.com/office/drawing/2014/main" id="{00000000-0008-0000-0100-0000C2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51" name="Text Box 394349">
          <a:extLst>
            <a:ext uri="{FF2B5EF4-FFF2-40B4-BE49-F238E27FC236}">
              <a16:creationId xmlns:a16="http://schemas.microsoft.com/office/drawing/2014/main" id="{00000000-0008-0000-0100-0000C3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52" name="Text Box 394350">
          <a:extLst>
            <a:ext uri="{FF2B5EF4-FFF2-40B4-BE49-F238E27FC236}">
              <a16:creationId xmlns:a16="http://schemas.microsoft.com/office/drawing/2014/main" id="{00000000-0008-0000-0100-0000C4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53" name="Text Box 394351">
          <a:extLst>
            <a:ext uri="{FF2B5EF4-FFF2-40B4-BE49-F238E27FC236}">
              <a16:creationId xmlns:a16="http://schemas.microsoft.com/office/drawing/2014/main" id="{00000000-0008-0000-0100-0000C5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54" name="Text Box 394352">
          <a:extLst>
            <a:ext uri="{FF2B5EF4-FFF2-40B4-BE49-F238E27FC236}">
              <a16:creationId xmlns:a16="http://schemas.microsoft.com/office/drawing/2014/main" id="{00000000-0008-0000-0100-0000C6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55" name="Text Box 394353">
          <a:extLst>
            <a:ext uri="{FF2B5EF4-FFF2-40B4-BE49-F238E27FC236}">
              <a16:creationId xmlns:a16="http://schemas.microsoft.com/office/drawing/2014/main" id="{00000000-0008-0000-0100-0000C7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56" name="Text Box 394354">
          <a:extLst>
            <a:ext uri="{FF2B5EF4-FFF2-40B4-BE49-F238E27FC236}">
              <a16:creationId xmlns:a16="http://schemas.microsoft.com/office/drawing/2014/main" id="{00000000-0008-0000-0100-0000C8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57" name="Text Box 394355">
          <a:extLst>
            <a:ext uri="{FF2B5EF4-FFF2-40B4-BE49-F238E27FC236}">
              <a16:creationId xmlns:a16="http://schemas.microsoft.com/office/drawing/2014/main" id="{00000000-0008-0000-0100-0000C9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58" name="Text Box 394356">
          <a:extLst>
            <a:ext uri="{FF2B5EF4-FFF2-40B4-BE49-F238E27FC236}">
              <a16:creationId xmlns:a16="http://schemas.microsoft.com/office/drawing/2014/main" id="{00000000-0008-0000-0100-0000CA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59" name="Text Box 394357">
          <a:extLst>
            <a:ext uri="{FF2B5EF4-FFF2-40B4-BE49-F238E27FC236}">
              <a16:creationId xmlns:a16="http://schemas.microsoft.com/office/drawing/2014/main" id="{00000000-0008-0000-0100-0000CB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60" name="Text Box 394358">
          <a:extLst>
            <a:ext uri="{FF2B5EF4-FFF2-40B4-BE49-F238E27FC236}">
              <a16:creationId xmlns:a16="http://schemas.microsoft.com/office/drawing/2014/main" id="{00000000-0008-0000-0100-0000CC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61" name="Text Box 394359">
          <a:extLst>
            <a:ext uri="{FF2B5EF4-FFF2-40B4-BE49-F238E27FC236}">
              <a16:creationId xmlns:a16="http://schemas.microsoft.com/office/drawing/2014/main" id="{00000000-0008-0000-0100-0000CD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62" name="Text Box 394729">
          <a:extLst>
            <a:ext uri="{FF2B5EF4-FFF2-40B4-BE49-F238E27FC236}">
              <a16:creationId xmlns:a16="http://schemas.microsoft.com/office/drawing/2014/main" id="{00000000-0008-0000-0100-0000CE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63" name="Text Box 394730">
          <a:extLst>
            <a:ext uri="{FF2B5EF4-FFF2-40B4-BE49-F238E27FC236}">
              <a16:creationId xmlns:a16="http://schemas.microsoft.com/office/drawing/2014/main" id="{00000000-0008-0000-0100-0000CF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64" name="Text Box 394731">
          <a:extLst>
            <a:ext uri="{FF2B5EF4-FFF2-40B4-BE49-F238E27FC236}">
              <a16:creationId xmlns:a16="http://schemas.microsoft.com/office/drawing/2014/main" id="{00000000-0008-0000-0100-0000D0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65" name="Text Box 394732">
          <a:extLst>
            <a:ext uri="{FF2B5EF4-FFF2-40B4-BE49-F238E27FC236}">
              <a16:creationId xmlns:a16="http://schemas.microsoft.com/office/drawing/2014/main" id="{00000000-0008-0000-0100-0000D1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66" name="Text Box 394733">
          <a:extLst>
            <a:ext uri="{FF2B5EF4-FFF2-40B4-BE49-F238E27FC236}">
              <a16:creationId xmlns:a16="http://schemas.microsoft.com/office/drawing/2014/main" id="{00000000-0008-0000-0100-0000D2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67" name="Text Box 394734">
          <a:extLst>
            <a:ext uri="{FF2B5EF4-FFF2-40B4-BE49-F238E27FC236}">
              <a16:creationId xmlns:a16="http://schemas.microsoft.com/office/drawing/2014/main" id="{00000000-0008-0000-0100-0000D3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68" name="Text Box 394735">
          <a:extLst>
            <a:ext uri="{FF2B5EF4-FFF2-40B4-BE49-F238E27FC236}">
              <a16:creationId xmlns:a16="http://schemas.microsoft.com/office/drawing/2014/main" id="{00000000-0008-0000-0100-0000D4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69" name="Text Box 394736">
          <a:extLst>
            <a:ext uri="{FF2B5EF4-FFF2-40B4-BE49-F238E27FC236}">
              <a16:creationId xmlns:a16="http://schemas.microsoft.com/office/drawing/2014/main" id="{00000000-0008-0000-0100-0000D5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70" name="Text Box 394737">
          <a:extLst>
            <a:ext uri="{FF2B5EF4-FFF2-40B4-BE49-F238E27FC236}">
              <a16:creationId xmlns:a16="http://schemas.microsoft.com/office/drawing/2014/main" id="{00000000-0008-0000-0100-0000D6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71" name="Text Box 394738">
          <a:extLst>
            <a:ext uri="{FF2B5EF4-FFF2-40B4-BE49-F238E27FC236}">
              <a16:creationId xmlns:a16="http://schemas.microsoft.com/office/drawing/2014/main" id="{00000000-0008-0000-0100-0000D7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72" name="Text Box 394739">
          <a:extLst>
            <a:ext uri="{FF2B5EF4-FFF2-40B4-BE49-F238E27FC236}">
              <a16:creationId xmlns:a16="http://schemas.microsoft.com/office/drawing/2014/main" id="{00000000-0008-0000-0100-0000D8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73" name="Text Box 394740">
          <a:extLst>
            <a:ext uri="{FF2B5EF4-FFF2-40B4-BE49-F238E27FC236}">
              <a16:creationId xmlns:a16="http://schemas.microsoft.com/office/drawing/2014/main" id="{00000000-0008-0000-0100-0000D9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74" name="Text Box 394741">
          <a:extLst>
            <a:ext uri="{FF2B5EF4-FFF2-40B4-BE49-F238E27FC236}">
              <a16:creationId xmlns:a16="http://schemas.microsoft.com/office/drawing/2014/main" id="{00000000-0008-0000-0100-0000DA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75" name="Text Box 394742">
          <a:extLst>
            <a:ext uri="{FF2B5EF4-FFF2-40B4-BE49-F238E27FC236}">
              <a16:creationId xmlns:a16="http://schemas.microsoft.com/office/drawing/2014/main" id="{00000000-0008-0000-0100-0000DB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230</xdr:row>
      <xdr:rowOff>0</xdr:rowOff>
    </xdr:from>
    <xdr:ext cx="95250" cy="38100"/>
    <xdr:sp macro="" textlink="">
      <xdr:nvSpPr>
        <xdr:cNvPr id="3276" name="Text Box 394743">
          <a:extLst>
            <a:ext uri="{FF2B5EF4-FFF2-40B4-BE49-F238E27FC236}">
              <a16:creationId xmlns:a16="http://schemas.microsoft.com/office/drawing/2014/main" id="{00000000-0008-0000-0100-0000DC0A0000}"/>
            </a:ext>
          </a:extLst>
        </xdr:cNvPr>
        <xdr:cNvSpPr txBox="1">
          <a:spLocks noChangeArrowheads="1"/>
        </xdr:cNvSpPr>
      </xdr:nvSpPr>
      <xdr:spPr bwMode="auto">
        <a:xfrm>
          <a:off x="0" y="67570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266700" cy="38100"/>
    <xdr:sp macro="" textlink="">
      <xdr:nvSpPr>
        <xdr:cNvPr id="3277" name="Text Box 4">
          <a:extLst>
            <a:ext uri="{FF2B5EF4-FFF2-40B4-BE49-F238E27FC236}">
              <a16:creationId xmlns:a16="http://schemas.microsoft.com/office/drawing/2014/main" id="{00000000-0008-0000-0100-000064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278" name="Text Box 394345">
          <a:extLst>
            <a:ext uri="{FF2B5EF4-FFF2-40B4-BE49-F238E27FC236}">
              <a16:creationId xmlns:a16="http://schemas.microsoft.com/office/drawing/2014/main" id="{00000000-0008-0000-0100-000065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279" name="Text Box 394346">
          <a:extLst>
            <a:ext uri="{FF2B5EF4-FFF2-40B4-BE49-F238E27FC236}">
              <a16:creationId xmlns:a16="http://schemas.microsoft.com/office/drawing/2014/main" id="{00000000-0008-0000-0100-000066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280" name="Text Box 394347">
          <a:extLst>
            <a:ext uri="{FF2B5EF4-FFF2-40B4-BE49-F238E27FC236}">
              <a16:creationId xmlns:a16="http://schemas.microsoft.com/office/drawing/2014/main" id="{00000000-0008-0000-0100-000067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281" name="Text Box 394348">
          <a:extLst>
            <a:ext uri="{FF2B5EF4-FFF2-40B4-BE49-F238E27FC236}">
              <a16:creationId xmlns:a16="http://schemas.microsoft.com/office/drawing/2014/main" id="{00000000-0008-0000-0100-000068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282" name="Text Box 394349">
          <a:extLst>
            <a:ext uri="{FF2B5EF4-FFF2-40B4-BE49-F238E27FC236}">
              <a16:creationId xmlns:a16="http://schemas.microsoft.com/office/drawing/2014/main" id="{00000000-0008-0000-0100-000069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283" name="Text Box 394350">
          <a:extLst>
            <a:ext uri="{FF2B5EF4-FFF2-40B4-BE49-F238E27FC236}">
              <a16:creationId xmlns:a16="http://schemas.microsoft.com/office/drawing/2014/main" id="{00000000-0008-0000-0100-00006A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284" name="Text Box 394351">
          <a:extLst>
            <a:ext uri="{FF2B5EF4-FFF2-40B4-BE49-F238E27FC236}">
              <a16:creationId xmlns:a16="http://schemas.microsoft.com/office/drawing/2014/main" id="{00000000-0008-0000-0100-00006B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285" name="Text Box 394352">
          <a:extLst>
            <a:ext uri="{FF2B5EF4-FFF2-40B4-BE49-F238E27FC236}">
              <a16:creationId xmlns:a16="http://schemas.microsoft.com/office/drawing/2014/main" id="{00000000-0008-0000-0100-00006C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286" name="Text Box 394353">
          <a:extLst>
            <a:ext uri="{FF2B5EF4-FFF2-40B4-BE49-F238E27FC236}">
              <a16:creationId xmlns:a16="http://schemas.microsoft.com/office/drawing/2014/main" id="{00000000-0008-0000-0100-00006D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287" name="Text Box 394354">
          <a:extLst>
            <a:ext uri="{FF2B5EF4-FFF2-40B4-BE49-F238E27FC236}">
              <a16:creationId xmlns:a16="http://schemas.microsoft.com/office/drawing/2014/main" id="{00000000-0008-0000-0100-00006E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288" name="Text Box 394355">
          <a:extLst>
            <a:ext uri="{FF2B5EF4-FFF2-40B4-BE49-F238E27FC236}">
              <a16:creationId xmlns:a16="http://schemas.microsoft.com/office/drawing/2014/main" id="{00000000-0008-0000-0100-00006F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289" name="Text Box 394356">
          <a:extLst>
            <a:ext uri="{FF2B5EF4-FFF2-40B4-BE49-F238E27FC236}">
              <a16:creationId xmlns:a16="http://schemas.microsoft.com/office/drawing/2014/main" id="{00000000-0008-0000-0100-000070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290" name="Text Box 394357">
          <a:extLst>
            <a:ext uri="{FF2B5EF4-FFF2-40B4-BE49-F238E27FC236}">
              <a16:creationId xmlns:a16="http://schemas.microsoft.com/office/drawing/2014/main" id="{00000000-0008-0000-0100-000071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291" name="Text Box 394358">
          <a:extLst>
            <a:ext uri="{FF2B5EF4-FFF2-40B4-BE49-F238E27FC236}">
              <a16:creationId xmlns:a16="http://schemas.microsoft.com/office/drawing/2014/main" id="{00000000-0008-0000-0100-000072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292" name="Text Box 394359">
          <a:extLst>
            <a:ext uri="{FF2B5EF4-FFF2-40B4-BE49-F238E27FC236}">
              <a16:creationId xmlns:a16="http://schemas.microsoft.com/office/drawing/2014/main" id="{00000000-0008-0000-0100-000073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293" name="Text Box 394729">
          <a:extLst>
            <a:ext uri="{FF2B5EF4-FFF2-40B4-BE49-F238E27FC236}">
              <a16:creationId xmlns:a16="http://schemas.microsoft.com/office/drawing/2014/main" id="{00000000-0008-0000-0100-000074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294" name="Text Box 394730">
          <a:extLst>
            <a:ext uri="{FF2B5EF4-FFF2-40B4-BE49-F238E27FC236}">
              <a16:creationId xmlns:a16="http://schemas.microsoft.com/office/drawing/2014/main" id="{00000000-0008-0000-0100-000075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295" name="Text Box 394731">
          <a:extLst>
            <a:ext uri="{FF2B5EF4-FFF2-40B4-BE49-F238E27FC236}">
              <a16:creationId xmlns:a16="http://schemas.microsoft.com/office/drawing/2014/main" id="{00000000-0008-0000-0100-000076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296" name="Text Box 394732">
          <a:extLst>
            <a:ext uri="{FF2B5EF4-FFF2-40B4-BE49-F238E27FC236}">
              <a16:creationId xmlns:a16="http://schemas.microsoft.com/office/drawing/2014/main" id="{00000000-0008-0000-0100-000077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297" name="Text Box 394733">
          <a:extLst>
            <a:ext uri="{FF2B5EF4-FFF2-40B4-BE49-F238E27FC236}">
              <a16:creationId xmlns:a16="http://schemas.microsoft.com/office/drawing/2014/main" id="{00000000-0008-0000-0100-000078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298" name="Text Box 394734">
          <a:extLst>
            <a:ext uri="{FF2B5EF4-FFF2-40B4-BE49-F238E27FC236}">
              <a16:creationId xmlns:a16="http://schemas.microsoft.com/office/drawing/2014/main" id="{00000000-0008-0000-0100-000079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299" name="Text Box 394735">
          <a:extLst>
            <a:ext uri="{FF2B5EF4-FFF2-40B4-BE49-F238E27FC236}">
              <a16:creationId xmlns:a16="http://schemas.microsoft.com/office/drawing/2014/main" id="{00000000-0008-0000-0100-00007A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00" name="Text Box 394736">
          <a:extLst>
            <a:ext uri="{FF2B5EF4-FFF2-40B4-BE49-F238E27FC236}">
              <a16:creationId xmlns:a16="http://schemas.microsoft.com/office/drawing/2014/main" id="{00000000-0008-0000-0100-00007B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01" name="Text Box 394737">
          <a:extLst>
            <a:ext uri="{FF2B5EF4-FFF2-40B4-BE49-F238E27FC236}">
              <a16:creationId xmlns:a16="http://schemas.microsoft.com/office/drawing/2014/main" id="{00000000-0008-0000-0100-00007C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02" name="Text Box 394738">
          <a:extLst>
            <a:ext uri="{FF2B5EF4-FFF2-40B4-BE49-F238E27FC236}">
              <a16:creationId xmlns:a16="http://schemas.microsoft.com/office/drawing/2014/main" id="{00000000-0008-0000-0100-00007D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03" name="Text Box 394739">
          <a:extLst>
            <a:ext uri="{FF2B5EF4-FFF2-40B4-BE49-F238E27FC236}">
              <a16:creationId xmlns:a16="http://schemas.microsoft.com/office/drawing/2014/main" id="{00000000-0008-0000-0100-00007E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04" name="Text Box 394740">
          <a:extLst>
            <a:ext uri="{FF2B5EF4-FFF2-40B4-BE49-F238E27FC236}">
              <a16:creationId xmlns:a16="http://schemas.microsoft.com/office/drawing/2014/main" id="{00000000-0008-0000-0100-00007F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05" name="Text Box 394741">
          <a:extLst>
            <a:ext uri="{FF2B5EF4-FFF2-40B4-BE49-F238E27FC236}">
              <a16:creationId xmlns:a16="http://schemas.microsoft.com/office/drawing/2014/main" id="{00000000-0008-0000-0100-000080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06" name="Text Box 394742">
          <a:extLst>
            <a:ext uri="{FF2B5EF4-FFF2-40B4-BE49-F238E27FC236}">
              <a16:creationId xmlns:a16="http://schemas.microsoft.com/office/drawing/2014/main" id="{00000000-0008-0000-0100-000081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07" name="Text Box 394743">
          <a:extLst>
            <a:ext uri="{FF2B5EF4-FFF2-40B4-BE49-F238E27FC236}">
              <a16:creationId xmlns:a16="http://schemas.microsoft.com/office/drawing/2014/main" id="{00000000-0008-0000-0100-000082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08" name="Text Box 394345">
          <a:extLst>
            <a:ext uri="{FF2B5EF4-FFF2-40B4-BE49-F238E27FC236}">
              <a16:creationId xmlns:a16="http://schemas.microsoft.com/office/drawing/2014/main" id="{00000000-0008-0000-0100-000083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09" name="Text Box 394346">
          <a:extLst>
            <a:ext uri="{FF2B5EF4-FFF2-40B4-BE49-F238E27FC236}">
              <a16:creationId xmlns:a16="http://schemas.microsoft.com/office/drawing/2014/main" id="{00000000-0008-0000-0100-000084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10" name="Text Box 394347">
          <a:extLst>
            <a:ext uri="{FF2B5EF4-FFF2-40B4-BE49-F238E27FC236}">
              <a16:creationId xmlns:a16="http://schemas.microsoft.com/office/drawing/2014/main" id="{00000000-0008-0000-0100-000085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11" name="Text Box 394348">
          <a:extLst>
            <a:ext uri="{FF2B5EF4-FFF2-40B4-BE49-F238E27FC236}">
              <a16:creationId xmlns:a16="http://schemas.microsoft.com/office/drawing/2014/main" id="{00000000-0008-0000-0100-000086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12" name="Text Box 394349">
          <a:extLst>
            <a:ext uri="{FF2B5EF4-FFF2-40B4-BE49-F238E27FC236}">
              <a16:creationId xmlns:a16="http://schemas.microsoft.com/office/drawing/2014/main" id="{00000000-0008-0000-0100-000087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13" name="Text Box 394350">
          <a:extLst>
            <a:ext uri="{FF2B5EF4-FFF2-40B4-BE49-F238E27FC236}">
              <a16:creationId xmlns:a16="http://schemas.microsoft.com/office/drawing/2014/main" id="{00000000-0008-0000-0100-000088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14" name="Text Box 394351">
          <a:extLst>
            <a:ext uri="{FF2B5EF4-FFF2-40B4-BE49-F238E27FC236}">
              <a16:creationId xmlns:a16="http://schemas.microsoft.com/office/drawing/2014/main" id="{00000000-0008-0000-0100-000089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15" name="Text Box 394352">
          <a:extLst>
            <a:ext uri="{FF2B5EF4-FFF2-40B4-BE49-F238E27FC236}">
              <a16:creationId xmlns:a16="http://schemas.microsoft.com/office/drawing/2014/main" id="{00000000-0008-0000-0100-00008A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16" name="Text Box 394353">
          <a:extLst>
            <a:ext uri="{FF2B5EF4-FFF2-40B4-BE49-F238E27FC236}">
              <a16:creationId xmlns:a16="http://schemas.microsoft.com/office/drawing/2014/main" id="{00000000-0008-0000-0100-00008B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17" name="Text Box 394354">
          <a:extLst>
            <a:ext uri="{FF2B5EF4-FFF2-40B4-BE49-F238E27FC236}">
              <a16:creationId xmlns:a16="http://schemas.microsoft.com/office/drawing/2014/main" id="{00000000-0008-0000-0100-00008C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18" name="Text Box 394355">
          <a:extLst>
            <a:ext uri="{FF2B5EF4-FFF2-40B4-BE49-F238E27FC236}">
              <a16:creationId xmlns:a16="http://schemas.microsoft.com/office/drawing/2014/main" id="{00000000-0008-0000-0100-00008D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19" name="Text Box 394356">
          <a:extLst>
            <a:ext uri="{FF2B5EF4-FFF2-40B4-BE49-F238E27FC236}">
              <a16:creationId xmlns:a16="http://schemas.microsoft.com/office/drawing/2014/main" id="{00000000-0008-0000-0100-00008E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20" name="Text Box 394357">
          <a:extLst>
            <a:ext uri="{FF2B5EF4-FFF2-40B4-BE49-F238E27FC236}">
              <a16:creationId xmlns:a16="http://schemas.microsoft.com/office/drawing/2014/main" id="{00000000-0008-0000-0100-00008F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21" name="Text Box 394358">
          <a:extLst>
            <a:ext uri="{FF2B5EF4-FFF2-40B4-BE49-F238E27FC236}">
              <a16:creationId xmlns:a16="http://schemas.microsoft.com/office/drawing/2014/main" id="{00000000-0008-0000-0100-000090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22" name="Text Box 394359">
          <a:extLst>
            <a:ext uri="{FF2B5EF4-FFF2-40B4-BE49-F238E27FC236}">
              <a16:creationId xmlns:a16="http://schemas.microsoft.com/office/drawing/2014/main" id="{00000000-0008-0000-0100-000091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23" name="Text Box 394729">
          <a:extLst>
            <a:ext uri="{FF2B5EF4-FFF2-40B4-BE49-F238E27FC236}">
              <a16:creationId xmlns:a16="http://schemas.microsoft.com/office/drawing/2014/main" id="{00000000-0008-0000-0100-000092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24" name="Text Box 394730">
          <a:extLst>
            <a:ext uri="{FF2B5EF4-FFF2-40B4-BE49-F238E27FC236}">
              <a16:creationId xmlns:a16="http://schemas.microsoft.com/office/drawing/2014/main" id="{00000000-0008-0000-0100-000093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25" name="Text Box 394731">
          <a:extLst>
            <a:ext uri="{FF2B5EF4-FFF2-40B4-BE49-F238E27FC236}">
              <a16:creationId xmlns:a16="http://schemas.microsoft.com/office/drawing/2014/main" id="{00000000-0008-0000-0100-000094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26" name="Text Box 394732">
          <a:extLst>
            <a:ext uri="{FF2B5EF4-FFF2-40B4-BE49-F238E27FC236}">
              <a16:creationId xmlns:a16="http://schemas.microsoft.com/office/drawing/2014/main" id="{00000000-0008-0000-0100-000095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27" name="Text Box 394733">
          <a:extLst>
            <a:ext uri="{FF2B5EF4-FFF2-40B4-BE49-F238E27FC236}">
              <a16:creationId xmlns:a16="http://schemas.microsoft.com/office/drawing/2014/main" id="{00000000-0008-0000-0100-000096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28" name="Text Box 394734">
          <a:extLst>
            <a:ext uri="{FF2B5EF4-FFF2-40B4-BE49-F238E27FC236}">
              <a16:creationId xmlns:a16="http://schemas.microsoft.com/office/drawing/2014/main" id="{00000000-0008-0000-0100-000097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29" name="Text Box 394735">
          <a:extLst>
            <a:ext uri="{FF2B5EF4-FFF2-40B4-BE49-F238E27FC236}">
              <a16:creationId xmlns:a16="http://schemas.microsoft.com/office/drawing/2014/main" id="{00000000-0008-0000-0100-000098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30" name="Text Box 394736">
          <a:extLst>
            <a:ext uri="{FF2B5EF4-FFF2-40B4-BE49-F238E27FC236}">
              <a16:creationId xmlns:a16="http://schemas.microsoft.com/office/drawing/2014/main" id="{00000000-0008-0000-0100-000099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31" name="Text Box 394737">
          <a:extLst>
            <a:ext uri="{FF2B5EF4-FFF2-40B4-BE49-F238E27FC236}">
              <a16:creationId xmlns:a16="http://schemas.microsoft.com/office/drawing/2014/main" id="{00000000-0008-0000-0100-00009A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32" name="Text Box 394738">
          <a:extLst>
            <a:ext uri="{FF2B5EF4-FFF2-40B4-BE49-F238E27FC236}">
              <a16:creationId xmlns:a16="http://schemas.microsoft.com/office/drawing/2014/main" id="{00000000-0008-0000-0100-00009B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33" name="Text Box 394739">
          <a:extLst>
            <a:ext uri="{FF2B5EF4-FFF2-40B4-BE49-F238E27FC236}">
              <a16:creationId xmlns:a16="http://schemas.microsoft.com/office/drawing/2014/main" id="{00000000-0008-0000-0100-00009C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34" name="Text Box 394740">
          <a:extLst>
            <a:ext uri="{FF2B5EF4-FFF2-40B4-BE49-F238E27FC236}">
              <a16:creationId xmlns:a16="http://schemas.microsoft.com/office/drawing/2014/main" id="{00000000-0008-0000-0100-00009D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35" name="Text Box 394741">
          <a:extLst>
            <a:ext uri="{FF2B5EF4-FFF2-40B4-BE49-F238E27FC236}">
              <a16:creationId xmlns:a16="http://schemas.microsoft.com/office/drawing/2014/main" id="{00000000-0008-0000-0100-00009E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36" name="Text Box 394742">
          <a:extLst>
            <a:ext uri="{FF2B5EF4-FFF2-40B4-BE49-F238E27FC236}">
              <a16:creationId xmlns:a16="http://schemas.microsoft.com/office/drawing/2014/main" id="{00000000-0008-0000-0100-00009F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37" name="Text Box 394743">
          <a:extLst>
            <a:ext uri="{FF2B5EF4-FFF2-40B4-BE49-F238E27FC236}">
              <a16:creationId xmlns:a16="http://schemas.microsoft.com/office/drawing/2014/main" id="{00000000-0008-0000-0100-0000A0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57150" cy="76200"/>
    <xdr:sp macro="" textlink="">
      <xdr:nvSpPr>
        <xdr:cNvPr id="3338" name="Text Box 394360">
          <a:extLst>
            <a:ext uri="{FF2B5EF4-FFF2-40B4-BE49-F238E27FC236}">
              <a16:creationId xmlns:a16="http://schemas.microsoft.com/office/drawing/2014/main" id="{00000000-0008-0000-0100-0000A1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57150" cy="76200"/>
    <xdr:sp macro="" textlink="">
      <xdr:nvSpPr>
        <xdr:cNvPr id="3339" name="Text Box 394744">
          <a:extLst>
            <a:ext uri="{FF2B5EF4-FFF2-40B4-BE49-F238E27FC236}">
              <a16:creationId xmlns:a16="http://schemas.microsoft.com/office/drawing/2014/main" id="{00000000-0008-0000-0100-0000A2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40" name="Text Box 394345">
          <a:extLst>
            <a:ext uri="{FF2B5EF4-FFF2-40B4-BE49-F238E27FC236}">
              <a16:creationId xmlns:a16="http://schemas.microsoft.com/office/drawing/2014/main" id="{00000000-0008-0000-0100-0000A3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41" name="Text Box 394346">
          <a:extLst>
            <a:ext uri="{FF2B5EF4-FFF2-40B4-BE49-F238E27FC236}">
              <a16:creationId xmlns:a16="http://schemas.microsoft.com/office/drawing/2014/main" id="{00000000-0008-0000-0100-0000A4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42" name="Text Box 394347">
          <a:extLst>
            <a:ext uri="{FF2B5EF4-FFF2-40B4-BE49-F238E27FC236}">
              <a16:creationId xmlns:a16="http://schemas.microsoft.com/office/drawing/2014/main" id="{00000000-0008-0000-0100-0000A5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43" name="Text Box 394348">
          <a:extLst>
            <a:ext uri="{FF2B5EF4-FFF2-40B4-BE49-F238E27FC236}">
              <a16:creationId xmlns:a16="http://schemas.microsoft.com/office/drawing/2014/main" id="{00000000-0008-0000-0100-0000A6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44" name="Text Box 394349">
          <a:extLst>
            <a:ext uri="{FF2B5EF4-FFF2-40B4-BE49-F238E27FC236}">
              <a16:creationId xmlns:a16="http://schemas.microsoft.com/office/drawing/2014/main" id="{00000000-0008-0000-0100-0000A7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45" name="Text Box 394350">
          <a:extLst>
            <a:ext uri="{FF2B5EF4-FFF2-40B4-BE49-F238E27FC236}">
              <a16:creationId xmlns:a16="http://schemas.microsoft.com/office/drawing/2014/main" id="{00000000-0008-0000-0100-0000A8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46" name="Text Box 394351">
          <a:extLst>
            <a:ext uri="{FF2B5EF4-FFF2-40B4-BE49-F238E27FC236}">
              <a16:creationId xmlns:a16="http://schemas.microsoft.com/office/drawing/2014/main" id="{00000000-0008-0000-0100-0000A9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47" name="Text Box 394352">
          <a:extLst>
            <a:ext uri="{FF2B5EF4-FFF2-40B4-BE49-F238E27FC236}">
              <a16:creationId xmlns:a16="http://schemas.microsoft.com/office/drawing/2014/main" id="{00000000-0008-0000-0100-0000AA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48" name="Text Box 394353">
          <a:extLst>
            <a:ext uri="{FF2B5EF4-FFF2-40B4-BE49-F238E27FC236}">
              <a16:creationId xmlns:a16="http://schemas.microsoft.com/office/drawing/2014/main" id="{00000000-0008-0000-0100-0000AB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49" name="Text Box 394354">
          <a:extLst>
            <a:ext uri="{FF2B5EF4-FFF2-40B4-BE49-F238E27FC236}">
              <a16:creationId xmlns:a16="http://schemas.microsoft.com/office/drawing/2014/main" id="{00000000-0008-0000-0100-0000AC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50" name="Text Box 394355">
          <a:extLst>
            <a:ext uri="{FF2B5EF4-FFF2-40B4-BE49-F238E27FC236}">
              <a16:creationId xmlns:a16="http://schemas.microsoft.com/office/drawing/2014/main" id="{00000000-0008-0000-0100-0000AD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51" name="Text Box 394356">
          <a:extLst>
            <a:ext uri="{FF2B5EF4-FFF2-40B4-BE49-F238E27FC236}">
              <a16:creationId xmlns:a16="http://schemas.microsoft.com/office/drawing/2014/main" id="{00000000-0008-0000-0100-0000AE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52" name="Text Box 394357">
          <a:extLst>
            <a:ext uri="{FF2B5EF4-FFF2-40B4-BE49-F238E27FC236}">
              <a16:creationId xmlns:a16="http://schemas.microsoft.com/office/drawing/2014/main" id="{00000000-0008-0000-0100-0000AF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53" name="Text Box 394358">
          <a:extLst>
            <a:ext uri="{FF2B5EF4-FFF2-40B4-BE49-F238E27FC236}">
              <a16:creationId xmlns:a16="http://schemas.microsoft.com/office/drawing/2014/main" id="{00000000-0008-0000-0100-0000B0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54" name="Text Box 394359">
          <a:extLst>
            <a:ext uri="{FF2B5EF4-FFF2-40B4-BE49-F238E27FC236}">
              <a16:creationId xmlns:a16="http://schemas.microsoft.com/office/drawing/2014/main" id="{00000000-0008-0000-0100-0000B1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55" name="Text Box 394729">
          <a:extLst>
            <a:ext uri="{FF2B5EF4-FFF2-40B4-BE49-F238E27FC236}">
              <a16:creationId xmlns:a16="http://schemas.microsoft.com/office/drawing/2014/main" id="{00000000-0008-0000-0100-0000B2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56" name="Text Box 394730">
          <a:extLst>
            <a:ext uri="{FF2B5EF4-FFF2-40B4-BE49-F238E27FC236}">
              <a16:creationId xmlns:a16="http://schemas.microsoft.com/office/drawing/2014/main" id="{00000000-0008-0000-0100-0000B3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57" name="Text Box 394731">
          <a:extLst>
            <a:ext uri="{FF2B5EF4-FFF2-40B4-BE49-F238E27FC236}">
              <a16:creationId xmlns:a16="http://schemas.microsoft.com/office/drawing/2014/main" id="{00000000-0008-0000-0100-0000B4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58" name="Text Box 394732">
          <a:extLst>
            <a:ext uri="{FF2B5EF4-FFF2-40B4-BE49-F238E27FC236}">
              <a16:creationId xmlns:a16="http://schemas.microsoft.com/office/drawing/2014/main" id="{00000000-0008-0000-0100-0000B5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59" name="Text Box 394733">
          <a:extLst>
            <a:ext uri="{FF2B5EF4-FFF2-40B4-BE49-F238E27FC236}">
              <a16:creationId xmlns:a16="http://schemas.microsoft.com/office/drawing/2014/main" id="{00000000-0008-0000-0100-0000B6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60" name="Text Box 394734">
          <a:extLst>
            <a:ext uri="{FF2B5EF4-FFF2-40B4-BE49-F238E27FC236}">
              <a16:creationId xmlns:a16="http://schemas.microsoft.com/office/drawing/2014/main" id="{00000000-0008-0000-0100-0000B7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61" name="Text Box 394735">
          <a:extLst>
            <a:ext uri="{FF2B5EF4-FFF2-40B4-BE49-F238E27FC236}">
              <a16:creationId xmlns:a16="http://schemas.microsoft.com/office/drawing/2014/main" id="{00000000-0008-0000-0100-0000B8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62" name="Text Box 394736">
          <a:extLst>
            <a:ext uri="{FF2B5EF4-FFF2-40B4-BE49-F238E27FC236}">
              <a16:creationId xmlns:a16="http://schemas.microsoft.com/office/drawing/2014/main" id="{00000000-0008-0000-0100-0000B9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63" name="Text Box 394737">
          <a:extLst>
            <a:ext uri="{FF2B5EF4-FFF2-40B4-BE49-F238E27FC236}">
              <a16:creationId xmlns:a16="http://schemas.microsoft.com/office/drawing/2014/main" id="{00000000-0008-0000-0100-0000BA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64" name="Text Box 394738">
          <a:extLst>
            <a:ext uri="{FF2B5EF4-FFF2-40B4-BE49-F238E27FC236}">
              <a16:creationId xmlns:a16="http://schemas.microsoft.com/office/drawing/2014/main" id="{00000000-0008-0000-0100-0000BB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65" name="Text Box 394739">
          <a:extLst>
            <a:ext uri="{FF2B5EF4-FFF2-40B4-BE49-F238E27FC236}">
              <a16:creationId xmlns:a16="http://schemas.microsoft.com/office/drawing/2014/main" id="{00000000-0008-0000-0100-0000BC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66" name="Text Box 394740">
          <a:extLst>
            <a:ext uri="{FF2B5EF4-FFF2-40B4-BE49-F238E27FC236}">
              <a16:creationId xmlns:a16="http://schemas.microsoft.com/office/drawing/2014/main" id="{00000000-0008-0000-0100-0000BD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67" name="Text Box 394741">
          <a:extLst>
            <a:ext uri="{FF2B5EF4-FFF2-40B4-BE49-F238E27FC236}">
              <a16:creationId xmlns:a16="http://schemas.microsoft.com/office/drawing/2014/main" id="{00000000-0008-0000-0100-0000BE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68" name="Text Box 394742">
          <a:extLst>
            <a:ext uri="{FF2B5EF4-FFF2-40B4-BE49-F238E27FC236}">
              <a16:creationId xmlns:a16="http://schemas.microsoft.com/office/drawing/2014/main" id="{00000000-0008-0000-0100-0000BF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69" name="Text Box 394743">
          <a:extLst>
            <a:ext uri="{FF2B5EF4-FFF2-40B4-BE49-F238E27FC236}">
              <a16:creationId xmlns:a16="http://schemas.microsoft.com/office/drawing/2014/main" id="{00000000-0008-0000-0100-0000C0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57150" cy="76200"/>
    <xdr:sp macro="" textlink="">
      <xdr:nvSpPr>
        <xdr:cNvPr id="3370" name="Text Box 394360">
          <a:extLst>
            <a:ext uri="{FF2B5EF4-FFF2-40B4-BE49-F238E27FC236}">
              <a16:creationId xmlns:a16="http://schemas.microsoft.com/office/drawing/2014/main" id="{00000000-0008-0000-0100-0000C1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57150" cy="76200"/>
    <xdr:sp macro="" textlink="">
      <xdr:nvSpPr>
        <xdr:cNvPr id="3371" name="Text Box 394744">
          <a:extLst>
            <a:ext uri="{FF2B5EF4-FFF2-40B4-BE49-F238E27FC236}">
              <a16:creationId xmlns:a16="http://schemas.microsoft.com/office/drawing/2014/main" id="{00000000-0008-0000-0100-0000C2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72" name="Text Box 394345">
          <a:extLst>
            <a:ext uri="{FF2B5EF4-FFF2-40B4-BE49-F238E27FC236}">
              <a16:creationId xmlns:a16="http://schemas.microsoft.com/office/drawing/2014/main" id="{00000000-0008-0000-0100-0000C3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73" name="Text Box 394346">
          <a:extLst>
            <a:ext uri="{FF2B5EF4-FFF2-40B4-BE49-F238E27FC236}">
              <a16:creationId xmlns:a16="http://schemas.microsoft.com/office/drawing/2014/main" id="{00000000-0008-0000-0100-0000C4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74" name="Text Box 394347">
          <a:extLst>
            <a:ext uri="{FF2B5EF4-FFF2-40B4-BE49-F238E27FC236}">
              <a16:creationId xmlns:a16="http://schemas.microsoft.com/office/drawing/2014/main" id="{00000000-0008-0000-0100-0000C5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75" name="Text Box 394348">
          <a:extLst>
            <a:ext uri="{FF2B5EF4-FFF2-40B4-BE49-F238E27FC236}">
              <a16:creationId xmlns:a16="http://schemas.microsoft.com/office/drawing/2014/main" id="{00000000-0008-0000-0100-0000C6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76" name="Text Box 394349">
          <a:extLst>
            <a:ext uri="{FF2B5EF4-FFF2-40B4-BE49-F238E27FC236}">
              <a16:creationId xmlns:a16="http://schemas.microsoft.com/office/drawing/2014/main" id="{00000000-0008-0000-0100-0000C7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77" name="Text Box 394350">
          <a:extLst>
            <a:ext uri="{FF2B5EF4-FFF2-40B4-BE49-F238E27FC236}">
              <a16:creationId xmlns:a16="http://schemas.microsoft.com/office/drawing/2014/main" id="{00000000-0008-0000-0100-0000C8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78" name="Text Box 394351">
          <a:extLst>
            <a:ext uri="{FF2B5EF4-FFF2-40B4-BE49-F238E27FC236}">
              <a16:creationId xmlns:a16="http://schemas.microsoft.com/office/drawing/2014/main" id="{00000000-0008-0000-0100-0000C9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79" name="Text Box 394352">
          <a:extLst>
            <a:ext uri="{FF2B5EF4-FFF2-40B4-BE49-F238E27FC236}">
              <a16:creationId xmlns:a16="http://schemas.microsoft.com/office/drawing/2014/main" id="{00000000-0008-0000-0100-0000CA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80" name="Text Box 394353">
          <a:extLst>
            <a:ext uri="{FF2B5EF4-FFF2-40B4-BE49-F238E27FC236}">
              <a16:creationId xmlns:a16="http://schemas.microsoft.com/office/drawing/2014/main" id="{00000000-0008-0000-0100-0000CB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81" name="Text Box 394354">
          <a:extLst>
            <a:ext uri="{FF2B5EF4-FFF2-40B4-BE49-F238E27FC236}">
              <a16:creationId xmlns:a16="http://schemas.microsoft.com/office/drawing/2014/main" id="{00000000-0008-0000-0100-0000CC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82" name="Text Box 394355">
          <a:extLst>
            <a:ext uri="{FF2B5EF4-FFF2-40B4-BE49-F238E27FC236}">
              <a16:creationId xmlns:a16="http://schemas.microsoft.com/office/drawing/2014/main" id="{00000000-0008-0000-0100-0000CD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83" name="Text Box 394356">
          <a:extLst>
            <a:ext uri="{FF2B5EF4-FFF2-40B4-BE49-F238E27FC236}">
              <a16:creationId xmlns:a16="http://schemas.microsoft.com/office/drawing/2014/main" id="{00000000-0008-0000-0100-0000CE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84" name="Text Box 394357">
          <a:extLst>
            <a:ext uri="{FF2B5EF4-FFF2-40B4-BE49-F238E27FC236}">
              <a16:creationId xmlns:a16="http://schemas.microsoft.com/office/drawing/2014/main" id="{00000000-0008-0000-0100-0000CF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85" name="Text Box 394358">
          <a:extLst>
            <a:ext uri="{FF2B5EF4-FFF2-40B4-BE49-F238E27FC236}">
              <a16:creationId xmlns:a16="http://schemas.microsoft.com/office/drawing/2014/main" id="{00000000-0008-0000-0100-0000D0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86" name="Text Box 394359">
          <a:extLst>
            <a:ext uri="{FF2B5EF4-FFF2-40B4-BE49-F238E27FC236}">
              <a16:creationId xmlns:a16="http://schemas.microsoft.com/office/drawing/2014/main" id="{00000000-0008-0000-0100-0000D1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87" name="Text Box 394729">
          <a:extLst>
            <a:ext uri="{FF2B5EF4-FFF2-40B4-BE49-F238E27FC236}">
              <a16:creationId xmlns:a16="http://schemas.microsoft.com/office/drawing/2014/main" id="{00000000-0008-0000-0100-0000D2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88" name="Text Box 394730">
          <a:extLst>
            <a:ext uri="{FF2B5EF4-FFF2-40B4-BE49-F238E27FC236}">
              <a16:creationId xmlns:a16="http://schemas.microsoft.com/office/drawing/2014/main" id="{00000000-0008-0000-0100-0000D3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89" name="Text Box 394731">
          <a:extLst>
            <a:ext uri="{FF2B5EF4-FFF2-40B4-BE49-F238E27FC236}">
              <a16:creationId xmlns:a16="http://schemas.microsoft.com/office/drawing/2014/main" id="{00000000-0008-0000-0100-0000D4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90" name="Text Box 394732">
          <a:extLst>
            <a:ext uri="{FF2B5EF4-FFF2-40B4-BE49-F238E27FC236}">
              <a16:creationId xmlns:a16="http://schemas.microsoft.com/office/drawing/2014/main" id="{00000000-0008-0000-0100-0000D5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91" name="Text Box 394733">
          <a:extLst>
            <a:ext uri="{FF2B5EF4-FFF2-40B4-BE49-F238E27FC236}">
              <a16:creationId xmlns:a16="http://schemas.microsoft.com/office/drawing/2014/main" id="{00000000-0008-0000-0100-0000D6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92" name="Text Box 394734">
          <a:extLst>
            <a:ext uri="{FF2B5EF4-FFF2-40B4-BE49-F238E27FC236}">
              <a16:creationId xmlns:a16="http://schemas.microsoft.com/office/drawing/2014/main" id="{00000000-0008-0000-0100-0000D7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93" name="Text Box 394735">
          <a:extLst>
            <a:ext uri="{FF2B5EF4-FFF2-40B4-BE49-F238E27FC236}">
              <a16:creationId xmlns:a16="http://schemas.microsoft.com/office/drawing/2014/main" id="{00000000-0008-0000-0100-0000D8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94" name="Text Box 394736">
          <a:extLst>
            <a:ext uri="{FF2B5EF4-FFF2-40B4-BE49-F238E27FC236}">
              <a16:creationId xmlns:a16="http://schemas.microsoft.com/office/drawing/2014/main" id="{00000000-0008-0000-0100-0000D9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95" name="Text Box 394737">
          <a:extLst>
            <a:ext uri="{FF2B5EF4-FFF2-40B4-BE49-F238E27FC236}">
              <a16:creationId xmlns:a16="http://schemas.microsoft.com/office/drawing/2014/main" id="{00000000-0008-0000-0100-0000DA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96" name="Text Box 394738">
          <a:extLst>
            <a:ext uri="{FF2B5EF4-FFF2-40B4-BE49-F238E27FC236}">
              <a16:creationId xmlns:a16="http://schemas.microsoft.com/office/drawing/2014/main" id="{00000000-0008-0000-0100-0000DB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97" name="Text Box 394739">
          <a:extLst>
            <a:ext uri="{FF2B5EF4-FFF2-40B4-BE49-F238E27FC236}">
              <a16:creationId xmlns:a16="http://schemas.microsoft.com/office/drawing/2014/main" id="{00000000-0008-0000-0100-0000DC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98" name="Text Box 394740">
          <a:extLst>
            <a:ext uri="{FF2B5EF4-FFF2-40B4-BE49-F238E27FC236}">
              <a16:creationId xmlns:a16="http://schemas.microsoft.com/office/drawing/2014/main" id="{00000000-0008-0000-0100-0000DD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399" name="Text Box 394741">
          <a:extLst>
            <a:ext uri="{FF2B5EF4-FFF2-40B4-BE49-F238E27FC236}">
              <a16:creationId xmlns:a16="http://schemas.microsoft.com/office/drawing/2014/main" id="{00000000-0008-0000-0100-0000DE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00" name="Text Box 394742">
          <a:extLst>
            <a:ext uri="{FF2B5EF4-FFF2-40B4-BE49-F238E27FC236}">
              <a16:creationId xmlns:a16="http://schemas.microsoft.com/office/drawing/2014/main" id="{00000000-0008-0000-0100-0000DF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01" name="Text Box 394743">
          <a:extLst>
            <a:ext uri="{FF2B5EF4-FFF2-40B4-BE49-F238E27FC236}">
              <a16:creationId xmlns:a16="http://schemas.microsoft.com/office/drawing/2014/main" id="{00000000-0008-0000-0100-0000E0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266700" cy="38100"/>
    <xdr:sp macro="" textlink="">
      <xdr:nvSpPr>
        <xdr:cNvPr id="3402" name="Text Box 4">
          <a:extLst>
            <a:ext uri="{FF2B5EF4-FFF2-40B4-BE49-F238E27FC236}">
              <a16:creationId xmlns:a16="http://schemas.microsoft.com/office/drawing/2014/main" id="{00000000-0008-0000-0100-0000E1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266700" cy="38100"/>
    <xdr:sp macro="" textlink="">
      <xdr:nvSpPr>
        <xdr:cNvPr id="3403" name="Text Box 4">
          <a:extLst>
            <a:ext uri="{FF2B5EF4-FFF2-40B4-BE49-F238E27FC236}">
              <a16:creationId xmlns:a16="http://schemas.microsoft.com/office/drawing/2014/main" id="{00000000-0008-0000-0100-0000E2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266700" cy="38100"/>
    <xdr:sp macro="" textlink="">
      <xdr:nvSpPr>
        <xdr:cNvPr id="3404" name="Text Box 4">
          <a:extLst>
            <a:ext uri="{FF2B5EF4-FFF2-40B4-BE49-F238E27FC236}">
              <a16:creationId xmlns:a16="http://schemas.microsoft.com/office/drawing/2014/main" id="{00000000-0008-0000-0100-0000E3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266700" cy="38100"/>
    <xdr:sp macro="" textlink="">
      <xdr:nvSpPr>
        <xdr:cNvPr id="3405" name="Text Box 4">
          <a:extLst>
            <a:ext uri="{FF2B5EF4-FFF2-40B4-BE49-F238E27FC236}">
              <a16:creationId xmlns:a16="http://schemas.microsoft.com/office/drawing/2014/main" id="{00000000-0008-0000-0100-0000E4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06" name="Text Box 394345">
          <a:extLst>
            <a:ext uri="{FF2B5EF4-FFF2-40B4-BE49-F238E27FC236}">
              <a16:creationId xmlns:a16="http://schemas.microsoft.com/office/drawing/2014/main" id="{00000000-0008-0000-0100-0000E5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07" name="Text Box 394346">
          <a:extLst>
            <a:ext uri="{FF2B5EF4-FFF2-40B4-BE49-F238E27FC236}">
              <a16:creationId xmlns:a16="http://schemas.microsoft.com/office/drawing/2014/main" id="{00000000-0008-0000-0100-0000E6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08" name="Text Box 394347">
          <a:extLst>
            <a:ext uri="{FF2B5EF4-FFF2-40B4-BE49-F238E27FC236}">
              <a16:creationId xmlns:a16="http://schemas.microsoft.com/office/drawing/2014/main" id="{00000000-0008-0000-0100-0000E7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09" name="Text Box 394348">
          <a:extLst>
            <a:ext uri="{FF2B5EF4-FFF2-40B4-BE49-F238E27FC236}">
              <a16:creationId xmlns:a16="http://schemas.microsoft.com/office/drawing/2014/main" id="{00000000-0008-0000-0100-0000E8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10" name="Text Box 394349">
          <a:extLst>
            <a:ext uri="{FF2B5EF4-FFF2-40B4-BE49-F238E27FC236}">
              <a16:creationId xmlns:a16="http://schemas.microsoft.com/office/drawing/2014/main" id="{00000000-0008-0000-0100-0000E9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11" name="Text Box 394350">
          <a:extLst>
            <a:ext uri="{FF2B5EF4-FFF2-40B4-BE49-F238E27FC236}">
              <a16:creationId xmlns:a16="http://schemas.microsoft.com/office/drawing/2014/main" id="{00000000-0008-0000-0100-0000EA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12" name="Text Box 394351">
          <a:extLst>
            <a:ext uri="{FF2B5EF4-FFF2-40B4-BE49-F238E27FC236}">
              <a16:creationId xmlns:a16="http://schemas.microsoft.com/office/drawing/2014/main" id="{00000000-0008-0000-0100-0000EB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13" name="Text Box 394352">
          <a:extLst>
            <a:ext uri="{FF2B5EF4-FFF2-40B4-BE49-F238E27FC236}">
              <a16:creationId xmlns:a16="http://schemas.microsoft.com/office/drawing/2014/main" id="{00000000-0008-0000-0100-0000EC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14" name="Text Box 394353">
          <a:extLst>
            <a:ext uri="{FF2B5EF4-FFF2-40B4-BE49-F238E27FC236}">
              <a16:creationId xmlns:a16="http://schemas.microsoft.com/office/drawing/2014/main" id="{00000000-0008-0000-0100-0000ED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15" name="Text Box 394354">
          <a:extLst>
            <a:ext uri="{FF2B5EF4-FFF2-40B4-BE49-F238E27FC236}">
              <a16:creationId xmlns:a16="http://schemas.microsoft.com/office/drawing/2014/main" id="{00000000-0008-0000-0100-0000EE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16" name="Text Box 394355">
          <a:extLst>
            <a:ext uri="{FF2B5EF4-FFF2-40B4-BE49-F238E27FC236}">
              <a16:creationId xmlns:a16="http://schemas.microsoft.com/office/drawing/2014/main" id="{00000000-0008-0000-0100-0000EF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17" name="Text Box 394356">
          <a:extLst>
            <a:ext uri="{FF2B5EF4-FFF2-40B4-BE49-F238E27FC236}">
              <a16:creationId xmlns:a16="http://schemas.microsoft.com/office/drawing/2014/main" id="{00000000-0008-0000-0100-0000F0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18" name="Text Box 394357">
          <a:extLst>
            <a:ext uri="{FF2B5EF4-FFF2-40B4-BE49-F238E27FC236}">
              <a16:creationId xmlns:a16="http://schemas.microsoft.com/office/drawing/2014/main" id="{00000000-0008-0000-0100-0000F1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19" name="Text Box 394358">
          <a:extLst>
            <a:ext uri="{FF2B5EF4-FFF2-40B4-BE49-F238E27FC236}">
              <a16:creationId xmlns:a16="http://schemas.microsoft.com/office/drawing/2014/main" id="{00000000-0008-0000-0100-0000F2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20" name="Text Box 394359">
          <a:extLst>
            <a:ext uri="{FF2B5EF4-FFF2-40B4-BE49-F238E27FC236}">
              <a16:creationId xmlns:a16="http://schemas.microsoft.com/office/drawing/2014/main" id="{00000000-0008-0000-0100-0000F3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21" name="Text Box 394729">
          <a:extLst>
            <a:ext uri="{FF2B5EF4-FFF2-40B4-BE49-F238E27FC236}">
              <a16:creationId xmlns:a16="http://schemas.microsoft.com/office/drawing/2014/main" id="{00000000-0008-0000-0100-0000F4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22" name="Text Box 394730">
          <a:extLst>
            <a:ext uri="{FF2B5EF4-FFF2-40B4-BE49-F238E27FC236}">
              <a16:creationId xmlns:a16="http://schemas.microsoft.com/office/drawing/2014/main" id="{00000000-0008-0000-0100-0000F5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23" name="Text Box 394731">
          <a:extLst>
            <a:ext uri="{FF2B5EF4-FFF2-40B4-BE49-F238E27FC236}">
              <a16:creationId xmlns:a16="http://schemas.microsoft.com/office/drawing/2014/main" id="{00000000-0008-0000-0100-0000F6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24" name="Text Box 394732">
          <a:extLst>
            <a:ext uri="{FF2B5EF4-FFF2-40B4-BE49-F238E27FC236}">
              <a16:creationId xmlns:a16="http://schemas.microsoft.com/office/drawing/2014/main" id="{00000000-0008-0000-0100-0000F7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25" name="Text Box 394733">
          <a:extLst>
            <a:ext uri="{FF2B5EF4-FFF2-40B4-BE49-F238E27FC236}">
              <a16:creationId xmlns:a16="http://schemas.microsoft.com/office/drawing/2014/main" id="{00000000-0008-0000-0100-0000F8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26" name="Text Box 394734">
          <a:extLst>
            <a:ext uri="{FF2B5EF4-FFF2-40B4-BE49-F238E27FC236}">
              <a16:creationId xmlns:a16="http://schemas.microsoft.com/office/drawing/2014/main" id="{00000000-0008-0000-0100-0000F9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27" name="Text Box 394735">
          <a:extLst>
            <a:ext uri="{FF2B5EF4-FFF2-40B4-BE49-F238E27FC236}">
              <a16:creationId xmlns:a16="http://schemas.microsoft.com/office/drawing/2014/main" id="{00000000-0008-0000-0100-0000FA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28" name="Text Box 394736">
          <a:extLst>
            <a:ext uri="{FF2B5EF4-FFF2-40B4-BE49-F238E27FC236}">
              <a16:creationId xmlns:a16="http://schemas.microsoft.com/office/drawing/2014/main" id="{00000000-0008-0000-0100-0000FB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29" name="Text Box 394737">
          <a:extLst>
            <a:ext uri="{FF2B5EF4-FFF2-40B4-BE49-F238E27FC236}">
              <a16:creationId xmlns:a16="http://schemas.microsoft.com/office/drawing/2014/main" id="{00000000-0008-0000-0100-0000FC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30" name="Text Box 394738">
          <a:extLst>
            <a:ext uri="{FF2B5EF4-FFF2-40B4-BE49-F238E27FC236}">
              <a16:creationId xmlns:a16="http://schemas.microsoft.com/office/drawing/2014/main" id="{00000000-0008-0000-0100-0000FD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31" name="Text Box 394739">
          <a:extLst>
            <a:ext uri="{FF2B5EF4-FFF2-40B4-BE49-F238E27FC236}">
              <a16:creationId xmlns:a16="http://schemas.microsoft.com/office/drawing/2014/main" id="{00000000-0008-0000-0100-0000FE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32" name="Text Box 394740">
          <a:extLst>
            <a:ext uri="{FF2B5EF4-FFF2-40B4-BE49-F238E27FC236}">
              <a16:creationId xmlns:a16="http://schemas.microsoft.com/office/drawing/2014/main" id="{00000000-0008-0000-0100-0000FF09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33" name="Text Box 394741">
          <a:extLst>
            <a:ext uri="{FF2B5EF4-FFF2-40B4-BE49-F238E27FC236}">
              <a16:creationId xmlns:a16="http://schemas.microsoft.com/office/drawing/2014/main" id="{00000000-0008-0000-0100-00000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34" name="Text Box 394742">
          <a:extLst>
            <a:ext uri="{FF2B5EF4-FFF2-40B4-BE49-F238E27FC236}">
              <a16:creationId xmlns:a16="http://schemas.microsoft.com/office/drawing/2014/main" id="{00000000-0008-0000-0100-00000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35" name="Text Box 394743">
          <a:extLst>
            <a:ext uri="{FF2B5EF4-FFF2-40B4-BE49-F238E27FC236}">
              <a16:creationId xmlns:a16="http://schemas.microsoft.com/office/drawing/2014/main" id="{00000000-0008-0000-0100-00000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36" name="Text Box 394345">
          <a:extLst>
            <a:ext uri="{FF2B5EF4-FFF2-40B4-BE49-F238E27FC236}">
              <a16:creationId xmlns:a16="http://schemas.microsoft.com/office/drawing/2014/main" id="{00000000-0008-0000-0100-00000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37" name="Text Box 394346">
          <a:extLst>
            <a:ext uri="{FF2B5EF4-FFF2-40B4-BE49-F238E27FC236}">
              <a16:creationId xmlns:a16="http://schemas.microsoft.com/office/drawing/2014/main" id="{00000000-0008-0000-0100-00000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38" name="Text Box 394347">
          <a:extLst>
            <a:ext uri="{FF2B5EF4-FFF2-40B4-BE49-F238E27FC236}">
              <a16:creationId xmlns:a16="http://schemas.microsoft.com/office/drawing/2014/main" id="{00000000-0008-0000-0100-00000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39" name="Text Box 394348">
          <a:extLst>
            <a:ext uri="{FF2B5EF4-FFF2-40B4-BE49-F238E27FC236}">
              <a16:creationId xmlns:a16="http://schemas.microsoft.com/office/drawing/2014/main" id="{00000000-0008-0000-0100-00000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40" name="Text Box 394349">
          <a:extLst>
            <a:ext uri="{FF2B5EF4-FFF2-40B4-BE49-F238E27FC236}">
              <a16:creationId xmlns:a16="http://schemas.microsoft.com/office/drawing/2014/main" id="{00000000-0008-0000-0100-00000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41" name="Text Box 394350">
          <a:extLst>
            <a:ext uri="{FF2B5EF4-FFF2-40B4-BE49-F238E27FC236}">
              <a16:creationId xmlns:a16="http://schemas.microsoft.com/office/drawing/2014/main" id="{00000000-0008-0000-0100-00000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42" name="Text Box 394351">
          <a:extLst>
            <a:ext uri="{FF2B5EF4-FFF2-40B4-BE49-F238E27FC236}">
              <a16:creationId xmlns:a16="http://schemas.microsoft.com/office/drawing/2014/main" id="{00000000-0008-0000-0100-00000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43" name="Text Box 394352">
          <a:extLst>
            <a:ext uri="{FF2B5EF4-FFF2-40B4-BE49-F238E27FC236}">
              <a16:creationId xmlns:a16="http://schemas.microsoft.com/office/drawing/2014/main" id="{00000000-0008-0000-0100-00000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44" name="Text Box 394353">
          <a:extLst>
            <a:ext uri="{FF2B5EF4-FFF2-40B4-BE49-F238E27FC236}">
              <a16:creationId xmlns:a16="http://schemas.microsoft.com/office/drawing/2014/main" id="{00000000-0008-0000-0100-00000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45" name="Text Box 394354">
          <a:extLst>
            <a:ext uri="{FF2B5EF4-FFF2-40B4-BE49-F238E27FC236}">
              <a16:creationId xmlns:a16="http://schemas.microsoft.com/office/drawing/2014/main" id="{00000000-0008-0000-0100-00000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46" name="Text Box 394355">
          <a:extLst>
            <a:ext uri="{FF2B5EF4-FFF2-40B4-BE49-F238E27FC236}">
              <a16:creationId xmlns:a16="http://schemas.microsoft.com/office/drawing/2014/main" id="{00000000-0008-0000-0100-00000D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47" name="Text Box 394356">
          <a:extLst>
            <a:ext uri="{FF2B5EF4-FFF2-40B4-BE49-F238E27FC236}">
              <a16:creationId xmlns:a16="http://schemas.microsoft.com/office/drawing/2014/main" id="{00000000-0008-0000-0100-00000E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48" name="Text Box 394357">
          <a:extLst>
            <a:ext uri="{FF2B5EF4-FFF2-40B4-BE49-F238E27FC236}">
              <a16:creationId xmlns:a16="http://schemas.microsoft.com/office/drawing/2014/main" id="{00000000-0008-0000-0100-00000F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49" name="Text Box 394358">
          <a:extLst>
            <a:ext uri="{FF2B5EF4-FFF2-40B4-BE49-F238E27FC236}">
              <a16:creationId xmlns:a16="http://schemas.microsoft.com/office/drawing/2014/main" id="{00000000-0008-0000-0100-00001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50" name="Text Box 394359">
          <a:extLst>
            <a:ext uri="{FF2B5EF4-FFF2-40B4-BE49-F238E27FC236}">
              <a16:creationId xmlns:a16="http://schemas.microsoft.com/office/drawing/2014/main" id="{00000000-0008-0000-0100-00001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51" name="Text Box 394729">
          <a:extLst>
            <a:ext uri="{FF2B5EF4-FFF2-40B4-BE49-F238E27FC236}">
              <a16:creationId xmlns:a16="http://schemas.microsoft.com/office/drawing/2014/main" id="{00000000-0008-0000-0100-00001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52" name="Text Box 394730">
          <a:extLst>
            <a:ext uri="{FF2B5EF4-FFF2-40B4-BE49-F238E27FC236}">
              <a16:creationId xmlns:a16="http://schemas.microsoft.com/office/drawing/2014/main" id="{00000000-0008-0000-0100-00001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53" name="Text Box 394731">
          <a:extLst>
            <a:ext uri="{FF2B5EF4-FFF2-40B4-BE49-F238E27FC236}">
              <a16:creationId xmlns:a16="http://schemas.microsoft.com/office/drawing/2014/main" id="{00000000-0008-0000-0100-00001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54" name="Text Box 394732">
          <a:extLst>
            <a:ext uri="{FF2B5EF4-FFF2-40B4-BE49-F238E27FC236}">
              <a16:creationId xmlns:a16="http://schemas.microsoft.com/office/drawing/2014/main" id="{00000000-0008-0000-0100-00001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55" name="Text Box 394733">
          <a:extLst>
            <a:ext uri="{FF2B5EF4-FFF2-40B4-BE49-F238E27FC236}">
              <a16:creationId xmlns:a16="http://schemas.microsoft.com/office/drawing/2014/main" id="{00000000-0008-0000-0100-00001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56" name="Text Box 394734">
          <a:extLst>
            <a:ext uri="{FF2B5EF4-FFF2-40B4-BE49-F238E27FC236}">
              <a16:creationId xmlns:a16="http://schemas.microsoft.com/office/drawing/2014/main" id="{00000000-0008-0000-0100-00001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57" name="Text Box 394735">
          <a:extLst>
            <a:ext uri="{FF2B5EF4-FFF2-40B4-BE49-F238E27FC236}">
              <a16:creationId xmlns:a16="http://schemas.microsoft.com/office/drawing/2014/main" id="{00000000-0008-0000-0100-00001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58" name="Text Box 394736">
          <a:extLst>
            <a:ext uri="{FF2B5EF4-FFF2-40B4-BE49-F238E27FC236}">
              <a16:creationId xmlns:a16="http://schemas.microsoft.com/office/drawing/2014/main" id="{00000000-0008-0000-0100-00001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59" name="Text Box 394737">
          <a:extLst>
            <a:ext uri="{FF2B5EF4-FFF2-40B4-BE49-F238E27FC236}">
              <a16:creationId xmlns:a16="http://schemas.microsoft.com/office/drawing/2014/main" id="{00000000-0008-0000-0100-00001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60" name="Text Box 394738">
          <a:extLst>
            <a:ext uri="{FF2B5EF4-FFF2-40B4-BE49-F238E27FC236}">
              <a16:creationId xmlns:a16="http://schemas.microsoft.com/office/drawing/2014/main" id="{00000000-0008-0000-0100-00001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61" name="Text Box 394739">
          <a:extLst>
            <a:ext uri="{FF2B5EF4-FFF2-40B4-BE49-F238E27FC236}">
              <a16:creationId xmlns:a16="http://schemas.microsoft.com/office/drawing/2014/main" id="{00000000-0008-0000-0100-00001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62" name="Text Box 394740">
          <a:extLst>
            <a:ext uri="{FF2B5EF4-FFF2-40B4-BE49-F238E27FC236}">
              <a16:creationId xmlns:a16="http://schemas.microsoft.com/office/drawing/2014/main" id="{00000000-0008-0000-0100-00001D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63" name="Text Box 394741">
          <a:extLst>
            <a:ext uri="{FF2B5EF4-FFF2-40B4-BE49-F238E27FC236}">
              <a16:creationId xmlns:a16="http://schemas.microsoft.com/office/drawing/2014/main" id="{00000000-0008-0000-0100-00001E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64" name="Text Box 394742">
          <a:extLst>
            <a:ext uri="{FF2B5EF4-FFF2-40B4-BE49-F238E27FC236}">
              <a16:creationId xmlns:a16="http://schemas.microsoft.com/office/drawing/2014/main" id="{00000000-0008-0000-0100-00001F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65" name="Text Box 394743">
          <a:extLst>
            <a:ext uri="{FF2B5EF4-FFF2-40B4-BE49-F238E27FC236}">
              <a16:creationId xmlns:a16="http://schemas.microsoft.com/office/drawing/2014/main" id="{00000000-0008-0000-0100-00002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57150" cy="76200"/>
    <xdr:sp macro="" textlink="">
      <xdr:nvSpPr>
        <xdr:cNvPr id="3466" name="Text Box 394360">
          <a:extLst>
            <a:ext uri="{FF2B5EF4-FFF2-40B4-BE49-F238E27FC236}">
              <a16:creationId xmlns:a16="http://schemas.microsoft.com/office/drawing/2014/main" id="{00000000-0008-0000-0100-00002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57150" cy="76200"/>
    <xdr:sp macro="" textlink="">
      <xdr:nvSpPr>
        <xdr:cNvPr id="3467" name="Text Box 394744">
          <a:extLst>
            <a:ext uri="{FF2B5EF4-FFF2-40B4-BE49-F238E27FC236}">
              <a16:creationId xmlns:a16="http://schemas.microsoft.com/office/drawing/2014/main" id="{00000000-0008-0000-0100-00002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68" name="Text Box 394345">
          <a:extLst>
            <a:ext uri="{FF2B5EF4-FFF2-40B4-BE49-F238E27FC236}">
              <a16:creationId xmlns:a16="http://schemas.microsoft.com/office/drawing/2014/main" id="{00000000-0008-0000-0100-00002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69" name="Text Box 394346">
          <a:extLst>
            <a:ext uri="{FF2B5EF4-FFF2-40B4-BE49-F238E27FC236}">
              <a16:creationId xmlns:a16="http://schemas.microsoft.com/office/drawing/2014/main" id="{00000000-0008-0000-0100-00002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70" name="Text Box 394347">
          <a:extLst>
            <a:ext uri="{FF2B5EF4-FFF2-40B4-BE49-F238E27FC236}">
              <a16:creationId xmlns:a16="http://schemas.microsoft.com/office/drawing/2014/main" id="{00000000-0008-0000-0100-00002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71" name="Text Box 394348">
          <a:extLst>
            <a:ext uri="{FF2B5EF4-FFF2-40B4-BE49-F238E27FC236}">
              <a16:creationId xmlns:a16="http://schemas.microsoft.com/office/drawing/2014/main" id="{00000000-0008-0000-0100-00002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72" name="Text Box 394349">
          <a:extLst>
            <a:ext uri="{FF2B5EF4-FFF2-40B4-BE49-F238E27FC236}">
              <a16:creationId xmlns:a16="http://schemas.microsoft.com/office/drawing/2014/main" id="{00000000-0008-0000-0100-00002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73" name="Text Box 394350">
          <a:extLst>
            <a:ext uri="{FF2B5EF4-FFF2-40B4-BE49-F238E27FC236}">
              <a16:creationId xmlns:a16="http://schemas.microsoft.com/office/drawing/2014/main" id="{00000000-0008-0000-0100-00002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74" name="Text Box 394351">
          <a:extLst>
            <a:ext uri="{FF2B5EF4-FFF2-40B4-BE49-F238E27FC236}">
              <a16:creationId xmlns:a16="http://schemas.microsoft.com/office/drawing/2014/main" id="{00000000-0008-0000-0100-00002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75" name="Text Box 394352">
          <a:extLst>
            <a:ext uri="{FF2B5EF4-FFF2-40B4-BE49-F238E27FC236}">
              <a16:creationId xmlns:a16="http://schemas.microsoft.com/office/drawing/2014/main" id="{00000000-0008-0000-0100-00002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76" name="Text Box 394353">
          <a:extLst>
            <a:ext uri="{FF2B5EF4-FFF2-40B4-BE49-F238E27FC236}">
              <a16:creationId xmlns:a16="http://schemas.microsoft.com/office/drawing/2014/main" id="{00000000-0008-0000-0100-00002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77" name="Text Box 394354">
          <a:extLst>
            <a:ext uri="{FF2B5EF4-FFF2-40B4-BE49-F238E27FC236}">
              <a16:creationId xmlns:a16="http://schemas.microsoft.com/office/drawing/2014/main" id="{00000000-0008-0000-0100-00002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78" name="Text Box 394355">
          <a:extLst>
            <a:ext uri="{FF2B5EF4-FFF2-40B4-BE49-F238E27FC236}">
              <a16:creationId xmlns:a16="http://schemas.microsoft.com/office/drawing/2014/main" id="{00000000-0008-0000-0100-00002D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79" name="Text Box 394356">
          <a:extLst>
            <a:ext uri="{FF2B5EF4-FFF2-40B4-BE49-F238E27FC236}">
              <a16:creationId xmlns:a16="http://schemas.microsoft.com/office/drawing/2014/main" id="{00000000-0008-0000-0100-00002E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80" name="Text Box 394357">
          <a:extLst>
            <a:ext uri="{FF2B5EF4-FFF2-40B4-BE49-F238E27FC236}">
              <a16:creationId xmlns:a16="http://schemas.microsoft.com/office/drawing/2014/main" id="{00000000-0008-0000-0100-00002F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81" name="Text Box 394358">
          <a:extLst>
            <a:ext uri="{FF2B5EF4-FFF2-40B4-BE49-F238E27FC236}">
              <a16:creationId xmlns:a16="http://schemas.microsoft.com/office/drawing/2014/main" id="{00000000-0008-0000-0100-00003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82" name="Text Box 394359">
          <a:extLst>
            <a:ext uri="{FF2B5EF4-FFF2-40B4-BE49-F238E27FC236}">
              <a16:creationId xmlns:a16="http://schemas.microsoft.com/office/drawing/2014/main" id="{00000000-0008-0000-0100-00003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83" name="Text Box 394729">
          <a:extLst>
            <a:ext uri="{FF2B5EF4-FFF2-40B4-BE49-F238E27FC236}">
              <a16:creationId xmlns:a16="http://schemas.microsoft.com/office/drawing/2014/main" id="{00000000-0008-0000-0100-00003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84" name="Text Box 394730">
          <a:extLst>
            <a:ext uri="{FF2B5EF4-FFF2-40B4-BE49-F238E27FC236}">
              <a16:creationId xmlns:a16="http://schemas.microsoft.com/office/drawing/2014/main" id="{00000000-0008-0000-0100-00003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85" name="Text Box 394731">
          <a:extLst>
            <a:ext uri="{FF2B5EF4-FFF2-40B4-BE49-F238E27FC236}">
              <a16:creationId xmlns:a16="http://schemas.microsoft.com/office/drawing/2014/main" id="{00000000-0008-0000-0100-00003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86" name="Text Box 394732">
          <a:extLst>
            <a:ext uri="{FF2B5EF4-FFF2-40B4-BE49-F238E27FC236}">
              <a16:creationId xmlns:a16="http://schemas.microsoft.com/office/drawing/2014/main" id="{00000000-0008-0000-0100-00003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87" name="Text Box 394733">
          <a:extLst>
            <a:ext uri="{FF2B5EF4-FFF2-40B4-BE49-F238E27FC236}">
              <a16:creationId xmlns:a16="http://schemas.microsoft.com/office/drawing/2014/main" id="{00000000-0008-0000-0100-00003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88" name="Text Box 394734">
          <a:extLst>
            <a:ext uri="{FF2B5EF4-FFF2-40B4-BE49-F238E27FC236}">
              <a16:creationId xmlns:a16="http://schemas.microsoft.com/office/drawing/2014/main" id="{00000000-0008-0000-0100-00003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89" name="Text Box 394735">
          <a:extLst>
            <a:ext uri="{FF2B5EF4-FFF2-40B4-BE49-F238E27FC236}">
              <a16:creationId xmlns:a16="http://schemas.microsoft.com/office/drawing/2014/main" id="{00000000-0008-0000-0100-00003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90" name="Text Box 394736">
          <a:extLst>
            <a:ext uri="{FF2B5EF4-FFF2-40B4-BE49-F238E27FC236}">
              <a16:creationId xmlns:a16="http://schemas.microsoft.com/office/drawing/2014/main" id="{00000000-0008-0000-0100-00003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91" name="Text Box 394737">
          <a:extLst>
            <a:ext uri="{FF2B5EF4-FFF2-40B4-BE49-F238E27FC236}">
              <a16:creationId xmlns:a16="http://schemas.microsoft.com/office/drawing/2014/main" id="{00000000-0008-0000-0100-00003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92" name="Text Box 394738">
          <a:extLst>
            <a:ext uri="{FF2B5EF4-FFF2-40B4-BE49-F238E27FC236}">
              <a16:creationId xmlns:a16="http://schemas.microsoft.com/office/drawing/2014/main" id="{00000000-0008-0000-0100-00003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93" name="Text Box 394739">
          <a:extLst>
            <a:ext uri="{FF2B5EF4-FFF2-40B4-BE49-F238E27FC236}">
              <a16:creationId xmlns:a16="http://schemas.microsoft.com/office/drawing/2014/main" id="{00000000-0008-0000-0100-00003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94" name="Text Box 394740">
          <a:extLst>
            <a:ext uri="{FF2B5EF4-FFF2-40B4-BE49-F238E27FC236}">
              <a16:creationId xmlns:a16="http://schemas.microsoft.com/office/drawing/2014/main" id="{00000000-0008-0000-0100-00003D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95" name="Text Box 394741">
          <a:extLst>
            <a:ext uri="{FF2B5EF4-FFF2-40B4-BE49-F238E27FC236}">
              <a16:creationId xmlns:a16="http://schemas.microsoft.com/office/drawing/2014/main" id="{00000000-0008-0000-0100-00003E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96" name="Text Box 394742">
          <a:extLst>
            <a:ext uri="{FF2B5EF4-FFF2-40B4-BE49-F238E27FC236}">
              <a16:creationId xmlns:a16="http://schemas.microsoft.com/office/drawing/2014/main" id="{00000000-0008-0000-0100-00003F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497" name="Text Box 394743">
          <a:extLst>
            <a:ext uri="{FF2B5EF4-FFF2-40B4-BE49-F238E27FC236}">
              <a16:creationId xmlns:a16="http://schemas.microsoft.com/office/drawing/2014/main" id="{00000000-0008-0000-0100-00004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57150" cy="76200"/>
    <xdr:sp macro="" textlink="">
      <xdr:nvSpPr>
        <xdr:cNvPr id="3498" name="Text Box 394360">
          <a:extLst>
            <a:ext uri="{FF2B5EF4-FFF2-40B4-BE49-F238E27FC236}">
              <a16:creationId xmlns:a16="http://schemas.microsoft.com/office/drawing/2014/main" id="{00000000-0008-0000-0100-00004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57150" cy="76200"/>
    <xdr:sp macro="" textlink="">
      <xdr:nvSpPr>
        <xdr:cNvPr id="3499" name="Text Box 394744">
          <a:extLst>
            <a:ext uri="{FF2B5EF4-FFF2-40B4-BE49-F238E27FC236}">
              <a16:creationId xmlns:a16="http://schemas.microsoft.com/office/drawing/2014/main" id="{00000000-0008-0000-0100-00004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00" name="Text Box 394345">
          <a:extLst>
            <a:ext uri="{FF2B5EF4-FFF2-40B4-BE49-F238E27FC236}">
              <a16:creationId xmlns:a16="http://schemas.microsoft.com/office/drawing/2014/main" id="{00000000-0008-0000-0100-00004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01" name="Text Box 394346">
          <a:extLst>
            <a:ext uri="{FF2B5EF4-FFF2-40B4-BE49-F238E27FC236}">
              <a16:creationId xmlns:a16="http://schemas.microsoft.com/office/drawing/2014/main" id="{00000000-0008-0000-0100-00004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02" name="Text Box 394347">
          <a:extLst>
            <a:ext uri="{FF2B5EF4-FFF2-40B4-BE49-F238E27FC236}">
              <a16:creationId xmlns:a16="http://schemas.microsoft.com/office/drawing/2014/main" id="{00000000-0008-0000-0100-00004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03" name="Text Box 394348">
          <a:extLst>
            <a:ext uri="{FF2B5EF4-FFF2-40B4-BE49-F238E27FC236}">
              <a16:creationId xmlns:a16="http://schemas.microsoft.com/office/drawing/2014/main" id="{00000000-0008-0000-0100-00004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04" name="Text Box 394349">
          <a:extLst>
            <a:ext uri="{FF2B5EF4-FFF2-40B4-BE49-F238E27FC236}">
              <a16:creationId xmlns:a16="http://schemas.microsoft.com/office/drawing/2014/main" id="{00000000-0008-0000-0100-00004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05" name="Text Box 394350">
          <a:extLst>
            <a:ext uri="{FF2B5EF4-FFF2-40B4-BE49-F238E27FC236}">
              <a16:creationId xmlns:a16="http://schemas.microsoft.com/office/drawing/2014/main" id="{00000000-0008-0000-0100-00004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06" name="Text Box 394351">
          <a:extLst>
            <a:ext uri="{FF2B5EF4-FFF2-40B4-BE49-F238E27FC236}">
              <a16:creationId xmlns:a16="http://schemas.microsoft.com/office/drawing/2014/main" id="{00000000-0008-0000-0100-00004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07" name="Text Box 394352">
          <a:extLst>
            <a:ext uri="{FF2B5EF4-FFF2-40B4-BE49-F238E27FC236}">
              <a16:creationId xmlns:a16="http://schemas.microsoft.com/office/drawing/2014/main" id="{00000000-0008-0000-0100-00004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08" name="Text Box 394353">
          <a:extLst>
            <a:ext uri="{FF2B5EF4-FFF2-40B4-BE49-F238E27FC236}">
              <a16:creationId xmlns:a16="http://schemas.microsoft.com/office/drawing/2014/main" id="{00000000-0008-0000-0100-00004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09" name="Text Box 394354">
          <a:extLst>
            <a:ext uri="{FF2B5EF4-FFF2-40B4-BE49-F238E27FC236}">
              <a16:creationId xmlns:a16="http://schemas.microsoft.com/office/drawing/2014/main" id="{00000000-0008-0000-0100-00004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10" name="Text Box 394355">
          <a:extLst>
            <a:ext uri="{FF2B5EF4-FFF2-40B4-BE49-F238E27FC236}">
              <a16:creationId xmlns:a16="http://schemas.microsoft.com/office/drawing/2014/main" id="{00000000-0008-0000-0100-00004D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11" name="Text Box 394356">
          <a:extLst>
            <a:ext uri="{FF2B5EF4-FFF2-40B4-BE49-F238E27FC236}">
              <a16:creationId xmlns:a16="http://schemas.microsoft.com/office/drawing/2014/main" id="{00000000-0008-0000-0100-00004E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12" name="Text Box 394357">
          <a:extLst>
            <a:ext uri="{FF2B5EF4-FFF2-40B4-BE49-F238E27FC236}">
              <a16:creationId xmlns:a16="http://schemas.microsoft.com/office/drawing/2014/main" id="{00000000-0008-0000-0100-00004F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13" name="Text Box 394358">
          <a:extLst>
            <a:ext uri="{FF2B5EF4-FFF2-40B4-BE49-F238E27FC236}">
              <a16:creationId xmlns:a16="http://schemas.microsoft.com/office/drawing/2014/main" id="{00000000-0008-0000-0100-00005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14" name="Text Box 394359">
          <a:extLst>
            <a:ext uri="{FF2B5EF4-FFF2-40B4-BE49-F238E27FC236}">
              <a16:creationId xmlns:a16="http://schemas.microsoft.com/office/drawing/2014/main" id="{00000000-0008-0000-0100-00005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15" name="Text Box 394729">
          <a:extLst>
            <a:ext uri="{FF2B5EF4-FFF2-40B4-BE49-F238E27FC236}">
              <a16:creationId xmlns:a16="http://schemas.microsoft.com/office/drawing/2014/main" id="{00000000-0008-0000-0100-00005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16" name="Text Box 394730">
          <a:extLst>
            <a:ext uri="{FF2B5EF4-FFF2-40B4-BE49-F238E27FC236}">
              <a16:creationId xmlns:a16="http://schemas.microsoft.com/office/drawing/2014/main" id="{00000000-0008-0000-0100-00005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17" name="Text Box 394731">
          <a:extLst>
            <a:ext uri="{FF2B5EF4-FFF2-40B4-BE49-F238E27FC236}">
              <a16:creationId xmlns:a16="http://schemas.microsoft.com/office/drawing/2014/main" id="{00000000-0008-0000-0100-00005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18" name="Text Box 394732">
          <a:extLst>
            <a:ext uri="{FF2B5EF4-FFF2-40B4-BE49-F238E27FC236}">
              <a16:creationId xmlns:a16="http://schemas.microsoft.com/office/drawing/2014/main" id="{00000000-0008-0000-0100-00005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19" name="Text Box 394733">
          <a:extLst>
            <a:ext uri="{FF2B5EF4-FFF2-40B4-BE49-F238E27FC236}">
              <a16:creationId xmlns:a16="http://schemas.microsoft.com/office/drawing/2014/main" id="{00000000-0008-0000-0100-00005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20" name="Text Box 394734">
          <a:extLst>
            <a:ext uri="{FF2B5EF4-FFF2-40B4-BE49-F238E27FC236}">
              <a16:creationId xmlns:a16="http://schemas.microsoft.com/office/drawing/2014/main" id="{00000000-0008-0000-0100-00005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21" name="Text Box 394735">
          <a:extLst>
            <a:ext uri="{FF2B5EF4-FFF2-40B4-BE49-F238E27FC236}">
              <a16:creationId xmlns:a16="http://schemas.microsoft.com/office/drawing/2014/main" id="{00000000-0008-0000-0100-00005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22" name="Text Box 394736">
          <a:extLst>
            <a:ext uri="{FF2B5EF4-FFF2-40B4-BE49-F238E27FC236}">
              <a16:creationId xmlns:a16="http://schemas.microsoft.com/office/drawing/2014/main" id="{00000000-0008-0000-0100-00005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23" name="Text Box 394737">
          <a:extLst>
            <a:ext uri="{FF2B5EF4-FFF2-40B4-BE49-F238E27FC236}">
              <a16:creationId xmlns:a16="http://schemas.microsoft.com/office/drawing/2014/main" id="{00000000-0008-0000-0100-00005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24" name="Text Box 394738">
          <a:extLst>
            <a:ext uri="{FF2B5EF4-FFF2-40B4-BE49-F238E27FC236}">
              <a16:creationId xmlns:a16="http://schemas.microsoft.com/office/drawing/2014/main" id="{00000000-0008-0000-0100-00005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25" name="Text Box 394739">
          <a:extLst>
            <a:ext uri="{FF2B5EF4-FFF2-40B4-BE49-F238E27FC236}">
              <a16:creationId xmlns:a16="http://schemas.microsoft.com/office/drawing/2014/main" id="{00000000-0008-0000-0100-00005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26" name="Text Box 394740">
          <a:extLst>
            <a:ext uri="{FF2B5EF4-FFF2-40B4-BE49-F238E27FC236}">
              <a16:creationId xmlns:a16="http://schemas.microsoft.com/office/drawing/2014/main" id="{00000000-0008-0000-0100-00005D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27" name="Text Box 394741">
          <a:extLst>
            <a:ext uri="{FF2B5EF4-FFF2-40B4-BE49-F238E27FC236}">
              <a16:creationId xmlns:a16="http://schemas.microsoft.com/office/drawing/2014/main" id="{00000000-0008-0000-0100-00005E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28" name="Text Box 394742">
          <a:extLst>
            <a:ext uri="{FF2B5EF4-FFF2-40B4-BE49-F238E27FC236}">
              <a16:creationId xmlns:a16="http://schemas.microsoft.com/office/drawing/2014/main" id="{00000000-0008-0000-0100-00005F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29" name="Text Box 394743">
          <a:extLst>
            <a:ext uri="{FF2B5EF4-FFF2-40B4-BE49-F238E27FC236}">
              <a16:creationId xmlns:a16="http://schemas.microsoft.com/office/drawing/2014/main" id="{00000000-0008-0000-0100-00006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30" name="Text Box 394345">
          <a:extLst>
            <a:ext uri="{FF2B5EF4-FFF2-40B4-BE49-F238E27FC236}">
              <a16:creationId xmlns:a16="http://schemas.microsoft.com/office/drawing/2014/main" id="{00000000-0008-0000-0100-00006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31" name="Text Box 394346">
          <a:extLst>
            <a:ext uri="{FF2B5EF4-FFF2-40B4-BE49-F238E27FC236}">
              <a16:creationId xmlns:a16="http://schemas.microsoft.com/office/drawing/2014/main" id="{00000000-0008-0000-0100-00006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32" name="Text Box 394347">
          <a:extLst>
            <a:ext uri="{FF2B5EF4-FFF2-40B4-BE49-F238E27FC236}">
              <a16:creationId xmlns:a16="http://schemas.microsoft.com/office/drawing/2014/main" id="{00000000-0008-0000-0100-00006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33" name="Text Box 394348">
          <a:extLst>
            <a:ext uri="{FF2B5EF4-FFF2-40B4-BE49-F238E27FC236}">
              <a16:creationId xmlns:a16="http://schemas.microsoft.com/office/drawing/2014/main" id="{00000000-0008-0000-0100-00006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34" name="Text Box 394349">
          <a:extLst>
            <a:ext uri="{FF2B5EF4-FFF2-40B4-BE49-F238E27FC236}">
              <a16:creationId xmlns:a16="http://schemas.microsoft.com/office/drawing/2014/main" id="{00000000-0008-0000-0100-00006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35" name="Text Box 394350">
          <a:extLst>
            <a:ext uri="{FF2B5EF4-FFF2-40B4-BE49-F238E27FC236}">
              <a16:creationId xmlns:a16="http://schemas.microsoft.com/office/drawing/2014/main" id="{00000000-0008-0000-0100-00006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36" name="Text Box 394351">
          <a:extLst>
            <a:ext uri="{FF2B5EF4-FFF2-40B4-BE49-F238E27FC236}">
              <a16:creationId xmlns:a16="http://schemas.microsoft.com/office/drawing/2014/main" id="{00000000-0008-0000-0100-00006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37" name="Text Box 394352">
          <a:extLst>
            <a:ext uri="{FF2B5EF4-FFF2-40B4-BE49-F238E27FC236}">
              <a16:creationId xmlns:a16="http://schemas.microsoft.com/office/drawing/2014/main" id="{00000000-0008-0000-0100-00006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38" name="Text Box 394353">
          <a:extLst>
            <a:ext uri="{FF2B5EF4-FFF2-40B4-BE49-F238E27FC236}">
              <a16:creationId xmlns:a16="http://schemas.microsoft.com/office/drawing/2014/main" id="{00000000-0008-0000-0100-00006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39" name="Text Box 394354">
          <a:extLst>
            <a:ext uri="{FF2B5EF4-FFF2-40B4-BE49-F238E27FC236}">
              <a16:creationId xmlns:a16="http://schemas.microsoft.com/office/drawing/2014/main" id="{00000000-0008-0000-0100-00006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40" name="Text Box 394355">
          <a:extLst>
            <a:ext uri="{FF2B5EF4-FFF2-40B4-BE49-F238E27FC236}">
              <a16:creationId xmlns:a16="http://schemas.microsoft.com/office/drawing/2014/main" id="{00000000-0008-0000-0100-00006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41" name="Text Box 394356">
          <a:extLst>
            <a:ext uri="{FF2B5EF4-FFF2-40B4-BE49-F238E27FC236}">
              <a16:creationId xmlns:a16="http://schemas.microsoft.com/office/drawing/2014/main" id="{00000000-0008-0000-0100-00006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42" name="Text Box 394357">
          <a:extLst>
            <a:ext uri="{FF2B5EF4-FFF2-40B4-BE49-F238E27FC236}">
              <a16:creationId xmlns:a16="http://schemas.microsoft.com/office/drawing/2014/main" id="{00000000-0008-0000-0100-00006D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43" name="Text Box 394358">
          <a:extLst>
            <a:ext uri="{FF2B5EF4-FFF2-40B4-BE49-F238E27FC236}">
              <a16:creationId xmlns:a16="http://schemas.microsoft.com/office/drawing/2014/main" id="{00000000-0008-0000-0100-00006E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44" name="Text Box 394359">
          <a:extLst>
            <a:ext uri="{FF2B5EF4-FFF2-40B4-BE49-F238E27FC236}">
              <a16:creationId xmlns:a16="http://schemas.microsoft.com/office/drawing/2014/main" id="{00000000-0008-0000-0100-00006F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45" name="Text Box 394729">
          <a:extLst>
            <a:ext uri="{FF2B5EF4-FFF2-40B4-BE49-F238E27FC236}">
              <a16:creationId xmlns:a16="http://schemas.microsoft.com/office/drawing/2014/main" id="{00000000-0008-0000-0100-00007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46" name="Text Box 394730">
          <a:extLst>
            <a:ext uri="{FF2B5EF4-FFF2-40B4-BE49-F238E27FC236}">
              <a16:creationId xmlns:a16="http://schemas.microsoft.com/office/drawing/2014/main" id="{00000000-0008-0000-0100-00007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47" name="Text Box 394731">
          <a:extLst>
            <a:ext uri="{FF2B5EF4-FFF2-40B4-BE49-F238E27FC236}">
              <a16:creationId xmlns:a16="http://schemas.microsoft.com/office/drawing/2014/main" id="{00000000-0008-0000-0100-00007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48" name="Text Box 394732">
          <a:extLst>
            <a:ext uri="{FF2B5EF4-FFF2-40B4-BE49-F238E27FC236}">
              <a16:creationId xmlns:a16="http://schemas.microsoft.com/office/drawing/2014/main" id="{00000000-0008-0000-0100-00007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49" name="Text Box 394733">
          <a:extLst>
            <a:ext uri="{FF2B5EF4-FFF2-40B4-BE49-F238E27FC236}">
              <a16:creationId xmlns:a16="http://schemas.microsoft.com/office/drawing/2014/main" id="{00000000-0008-0000-0100-00007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50" name="Text Box 394734">
          <a:extLst>
            <a:ext uri="{FF2B5EF4-FFF2-40B4-BE49-F238E27FC236}">
              <a16:creationId xmlns:a16="http://schemas.microsoft.com/office/drawing/2014/main" id="{00000000-0008-0000-0100-00007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51" name="Text Box 394735">
          <a:extLst>
            <a:ext uri="{FF2B5EF4-FFF2-40B4-BE49-F238E27FC236}">
              <a16:creationId xmlns:a16="http://schemas.microsoft.com/office/drawing/2014/main" id="{00000000-0008-0000-0100-00007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52" name="Text Box 394736">
          <a:extLst>
            <a:ext uri="{FF2B5EF4-FFF2-40B4-BE49-F238E27FC236}">
              <a16:creationId xmlns:a16="http://schemas.microsoft.com/office/drawing/2014/main" id="{00000000-0008-0000-0100-00007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53" name="Text Box 394737">
          <a:extLst>
            <a:ext uri="{FF2B5EF4-FFF2-40B4-BE49-F238E27FC236}">
              <a16:creationId xmlns:a16="http://schemas.microsoft.com/office/drawing/2014/main" id="{00000000-0008-0000-0100-00007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54" name="Text Box 394738">
          <a:extLst>
            <a:ext uri="{FF2B5EF4-FFF2-40B4-BE49-F238E27FC236}">
              <a16:creationId xmlns:a16="http://schemas.microsoft.com/office/drawing/2014/main" id="{00000000-0008-0000-0100-00007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55" name="Text Box 394739">
          <a:extLst>
            <a:ext uri="{FF2B5EF4-FFF2-40B4-BE49-F238E27FC236}">
              <a16:creationId xmlns:a16="http://schemas.microsoft.com/office/drawing/2014/main" id="{00000000-0008-0000-0100-00007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56" name="Text Box 394740">
          <a:extLst>
            <a:ext uri="{FF2B5EF4-FFF2-40B4-BE49-F238E27FC236}">
              <a16:creationId xmlns:a16="http://schemas.microsoft.com/office/drawing/2014/main" id="{00000000-0008-0000-0100-00007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57" name="Text Box 394741">
          <a:extLst>
            <a:ext uri="{FF2B5EF4-FFF2-40B4-BE49-F238E27FC236}">
              <a16:creationId xmlns:a16="http://schemas.microsoft.com/office/drawing/2014/main" id="{00000000-0008-0000-0100-00007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58" name="Text Box 394742">
          <a:extLst>
            <a:ext uri="{FF2B5EF4-FFF2-40B4-BE49-F238E27FC236}">
              <a16:creationId xmlns:a16="http://schemas.microsoft.com/office/drawing/2014/main" id="{00000000-0008-0000-0100-00007D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59" name="Text Box 394743">
          <a:extLst>
            <a:ext uri="{FF2B5EF4-FFF2-40B4-BE49-F238E27FC236}">
              <a16:creationId xmlns:a16="http://schemas.microsoft.com/office/drawing/2014/main" id="{00000000-0008-0000-0100-00007E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60" name="Text Box 394345">
          <a:extLst>
            <a:ext uri="{FF2B5EF4-FFF2-40B4-BE49-F238E27FC236}">
              <a16:creationId xmlns:a16="http://schemas.microsoft.com/office/drawing/2014/main" id="{00000000-0008-0000-0100-00007F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61" name="Text Box 394346">
          <a:extLst>
            <a:ext uri="{FF2B5EF4-FFF2-40B4-BE49-F238E27FC236}">
              <a16:creationId xmlns:a16="http://schemas.microsoft.com/office/drawing/2014/main" id="{00000000-0008-0000-0100-00008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62" name="Text Box 394347">
          <a:extLst>
            <a:ext uri="{FF2B5EF4-FFF2-40B4-BE49-F238E27FC236}">
              <a16:creationId xmlns:a16="http://schemas.microsoft.com/office/drawing/2014/main" id="{00000000-0008-0000-0100-00008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63" name="Text Box 394348">
          <a:extLst>
            <a:ext uri="{FF2B5EF4-FFF2-40B4-BE49-F238E27FC236}">
              <a16:creationId xmlns:a16="http://schemas.microsoft.com/office/drawing/2014/main" id="{00000000-0008-0000-0100-00008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64" name="Text Box 394349">
          <a:extLst>
            <a:ext uri="{FF2B5EF4-FFF2-40B4-BE49-F238E27FC236}">
              <a16:creationId xmlns:a16="http://schemas.microsoft.com/office/drawing/2014/main" id="{00000000-0008-0000-0100-00008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65" name="Text Box 394350">
          <a:extLst>
            <a:ext uri="{FF2B5EF4-FFF2-40B4-BE49-F238E27FC236}">
              <a16:creationId xmlns:a16="http://schemas.microsoft.com/office/drawing/2014/main" id="{00000000-0008-0000-0100-00008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66" name="Text Box 394351">
          <a:extLst>
            <a:ext uri="{FF2B5EF4-FFF2-40B4-BE49-F238E27FC236}">
              <a16:creationId xmlns:a16="http://schemas.microsoft.com/office/drawing/2014/main" id="{00000000-0008-0000-0100-00008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67" name="Text Box 394352">
          <a:extLst>
            <a:ext uri="{FF2B5EF4-FFF2-40B4-BE49-F238E27FC236}">
              <a16:creationId xmlns:a16="http://schemas.microsoft.com/office/drawing/2014/main" id="{00000000-0008-0000-0100-00008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68" name="Text Box 394353">
          <a:extLst>
            <a:ext uri="{FF2B5EF4-FFF2-40B4-BE49-F238E27FC236}">
              <a16:creationId xmlns:a16="http://schemas.microsoft.com/office/drawing/2014/main" id="{00000000-0008-0000-0100-00008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69" name="Text Box 394354">
          <a:extLst>
            <a:ext uri="{FF2B5EF4-FFF2-40B4-BE49-F238E27FC236}">
              <a16:creationId xmlns:a16="http://schemas.microsoft.com/office/drawing/2014/main" id="{00000000-0008-0000-0100-00008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70" name="Text Box 394355">
          <a:extLst>
            <a:ext uri="{FF2B5EF4-FFF2-40B4-BE49-F238E27FC236}">
              <a16:creationId xmlns:a16="http://schemas.microsoft.com/office/drawing/2014/main" id="{00000000-0008-0000-0100-00008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71" name="Text Box 394356">
          <a:extLst>
            <a:ext uri="{FF2B5EF4-FFF2-40B4-BE49-F238E27FC236}">
              <a16:creationId xmlns:a16="http://schemas.microsoft.com/office/drawing/2014/main" id="{00000000-0008-0000-0100-00008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72" name="Text Box 394357">
          <a:extLst>
            <a:ext uri="{FF2B5EF4-FFF2-40B4-BE49-F238E27FC236}">
              <a16:creationId xmlns:a16="http://schemas.microsoft.com/office/drawing/2014/main" id="{00000000-0008-0000-0100-00008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73" name="Text Box 394358">
          <a:extLst>
            <a:ext uri="{FF2B5EF4-FFF2-40B4-BE49-F238E27FC236}">
              <a16:creationId xmlns:a16="http://schemas.microsoft.com/office/drawing/2014/main" id="{00000000-0008-0000-0100-00008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74" name="Text Box 394359">
          <a:extLst>
            <a:ext uri="{FF2B5EF4-FFF2-40B4-BE49-F238E27FC236}">
              <a16:creationId xmlns:a16="http://schemas.microsoft.com/office/drawing/2014/main" id="{00000000-0008-0000-0100-00008D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75" name="Text Box 394729">
          <a:extLst>
            <a:ext uri="{FF2B5EF4-FFF2-40B4-BE49-F238E27FC236}">
              <a16:creationId xmlns:a16="http://schemas.microsoft.com/office/drawing/2014/main" id="{00000000-0008-0000-0100-00008E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76" name="Text Box 394730">
          <a:extLst>
            <a:ext uri="{FF2B5EF4-FFF2-40B4-BE49-F238E27FC236}">
              <a16:creationId xmlns:a16="http://schemas.microsoft.com/office/drawing/2014/main" id="{00000000-0008-0000-0100-00008F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77" name="Text Box 394731">
          <a:extLst>
            <a:ext uri="{FF2B5EF4-FFF2-40B4-BE49-F238E27FC236}">
              <a16:creationId xmlns:a16="http://schemas.microsoft.com/office/drawing/2014/main" id="{00000000-0008-0000-0100-00009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78" name="Text Box 394732">
          <a:extLst>
            <a:ext uri="{FF2B5EF4-FFF2-40B4-BE49-F238E27FC236}">
              <a16:creationId xmlns:a16="http://schemas.microsoft.com/office/drawing/2014/main" id="{00000000-0008-0000-0100-00009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79" name="Text Box 394733">
          <a:extLst>
            <a:ext uri="{FF2B5EF4-FFF2-40B4-BE49-F238E27FC236}">
              <a16:creationId xmlns:a16="http://schemas.microsoft.com/office/drawing/2014/main" id="{00000000-0008-0000-0100-00009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80" name="Text Box 394734">
          <a:extLst>
            <a:ext uri="{FF2B5EF4-FFF2-40B4-BE49-F238E27FC236}">
              <a16:creationId xmlns:a16="http://schemas.microsoft.com/office/drawing/2014/main" id="{00000000-0008-0000-0100-00009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81" name="Text Box 394735">
          <a:extLst>
            <a:ext uri="{FF2B5EF4-FFF2-40B4-BE49-F238E27FC236}">
              <a16:creationId xmlns:a16="http://schemas.microsoft.com/office/drawing/2014/main" id="{00000000-0008-0000-0100-00009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82" name="Text Box 394736">
          <a:extLst>
            <a:ext uri="{FF2B5EF4-FFF2-40B4-BE49-F238E27FC236}">
              <a16:creationId xmlns:a16="http://schemas.microsoft.com/office/drawing/2014/main" id="{00000000-0008-0000-0100-00009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83" name="Text Box 394737">
          <a:extLst>
            <a:ext uri="{FF2B5EF4-FFF2-40B4-BE49-F238E27FC236}">
              <a16:creationId xmlns:a16="http://schemas.microsoft.com/office/drawing/2014/main" id="{00000000-0008-0000-0100-00009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84" name="Text Box 394738">
          <a:extLst>
            <a:ext uri="{FF2B5EF4-FFF2-40B4-BE49-F238E27FC236}">
              <a16:creationId xmlns:a16="http://schemas.microsoft.com/office/drawing/2014/main" id="{00000000-0008-0000-0100-00009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85" name="Text Box 394739">
          <a:extLst>
            <a:ext uri="{FF2B5EF4-FFF2-40B4-BE49-F238E27FC236}">
              <a16:creationId xmlns:a16="http://schemas.microsoft.com/office/drawing/2014/main" id="{00000000-0008-0000-0100-00009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86" name="Text Box 394740">
          <a:extLst>
            <a:ext uri="{FF2B5EF4-FFF2-40B4-BE49-F238E27FC236}">
              <a16:creationId xmlns:a16="http://schemas.microsoft.com/office/drawing/2014/main" id="{00000000-0008-0000-0100-00009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87" name="Text Box 394741">
          <a:extLst>
            <a:ext uri="{FF2B5EF4-FFF2-40B4-BE49-F238E27FC236}">
              <a16:creationId xmlns:a16="http://schemas.microsoft.com/office/drawing/2014/main" id="{00000000-0008-0000-0100-00009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88" name="Text Box 394742">
          <a:extLst>
            <a:ext uri="{FF2B5EF4-FFF2-40B4-BE49-F238E27FC236}">
              <a16:creationId xmlns:a16="http://schemas.microsoft.com/office/drawing/2014/main" id="{00000000-0008-0000-0100-00009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89" name="Text Box 394743">
          <a:extLst>
            <a:ext uri="{FF2B5EF4-FFF2-40B4-BE49-F238E27FC236}">
              <a16:creationId xmlns:a16="http://schemas.microsoft.com/office/drawing/2014/main" id="{00000000-0008-0000-0100-00009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57150" cy="76200"/>
    <xdr:sp macro="" textlink="">
      <xdr:nvSpPr>
        <xdr:cNvPr id="3590" name="Text Box 394360">
          <a:extLst>
            <a:ext uri="{FF2B5EF4-FFF2-40B4-BE49-F238E27FC236}">
              <a16:creationId xmlns:a16="http://schemas.microsoft.com/office/drawing/2014/main" id="{00000000-0008-0000-0100-00009D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57150" cy="76200"/>
    <xdr:sp macro="" textlink="">
      <xdr:nvSpPr>
        <xdr:cNvPr id="3591" name="Text Box 394744">
          <a:extLst>
            <a:ext uri="{FF2B5EF4-FFF2-40B4-BE49-F238E27FC236}">
              <a16:creationId xmlns:a16="http://schemas.microsoft.com/office/drawing/2014/main" id="{00000000-0008-0000-0100-00009E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92" name="Text Box 394345">
          <a:extLst>
            <a:ext uri="{FF2B5EF4-FFF2-40B4-BE49-F238E27FC236}">
              <a16:creationId xmlns:a16="http://schemas.microsoft.com/office/drawing/2014/main" id="{00000000-0008-0000-0100-00009F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93" name="Text Box 394346">
          <a:extLst>
            <a:ext uri="{FF2B5EF4-FFF2-40B4-BE49-F238E27FC236}">
              <a16:creationId xmlns:a16="http://schemas.microsoft.com/office/drawing/2014/main" id="{00000000-0008-0000-0100-0000A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94" name="Text Box 394347">
          <a:extLst>
            <a:ext uri="{FF2B5EF4-FFF2-40B4-BE49-F238E27FC236}">
              <a16:creationId xmlns:a16="http://schemas.microsoft.com/office/drawing/2014/main" id="{00000000-0008-0000-0100-0000A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95" name="Text Box 394348">
          <a:extLst>
            <a:ext uri="{FF2B5EF4-FFF2-40B4-BE49-F238E27FC236}">
              <a16:creationId xmlns:a16="http://schemas.microsoft.com/office/drawing/2014/main" id="{00000000-0008-0000-0100-0000A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96" name="Text Box 394349">
          <a:extLst>
            <a:ext uri="{FF2B5EF4-FFF2-40B4-BE49-F238E27FC236}">
              <a16:creationId xmlns:a16="http://schemas.microsoft.com/office/drawing/2014/main" id="{00000000-0008-0000-0100-0000A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97" name="Text Box 394350">
          <a:extLst>
            <a:ext uri="{FF2B5EF4-FFF2-40B4-BE49-F238E27FC236}">
              <a16:creationId xmlns:a16="http://schemas.microsoft.com/office/drawing/2014/main" id="{00000000-0008-0000-0100-0000A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98" name="Text Box 394351">
          <a:extLst>
            <a:ext uri="{FF2B5EF4-FFF2-40B4-BE49-F238E27FC236}">
              <a16:creationId xmlns:a16="http://schemas.microsoft.com/office/drawing/2014/main" id="{00000000-0008-0000-0100-0000A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599" name="Text Box 394352">
          <a:extLst>
            <a:ext uri="{FF2B5EF4-FFF2-40B4-BE49-F238E27FC236}">
              <a16:creationId xmlns:a16="http://schemas.microsoft.com/office/drawing/2014/main" id="{00000000-0008-0000-0100-0000A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00" name="Text Box 394353">
          <a:extLst>
            <a:ext uri="{FF2B5EF4-FFF2-40B4-BE49-F238E27FC236}">
              <a16:creationId xmlns:a16="http://schemas.microsoft.com/office/drawing/2014/main" id="{00000000-0008-0000-0100-0000A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01" name="Text Box 394354">
          <a:extLst>
            <a:ext uri="{FF2B5EF4-FFF2-40B4-BE49-F238E27FC236}">
              <a16:creationId xmlns:a16="http://schemas.microsoft.com/office/drawing/2014/main" id="{00000000-0008-0000-0100-0000A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02" name="Text Box 394355">
          <a:extLst>
            <a:ext uri="{FF2B5EF4-FFF2-40B4-BE49-F238E27FC236}">
              <a16:creationId xmlns:a16="http://schemas.microsoft.com/office/drawing/2014/main" id="{00000000-0008-0000-0100-0000A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03" name="Text Box 394356">
          <a:extLst>
            <a:ext uri="{FF2B5EF4-FFF2-40B4-BE49-F238E27FC236}">
              <a16:creationId xmlns:a16="http://schemas.microsoft.com/office/drawing/2014/main" id="{00000000-0008-0000-0100-0000A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04" name="Text Box 394357">
          <a:extLst>
            <a:ext uri="{FF2B5EF4-FFF2-40B4-BE49-F238E27FC236}">
              <a16:creationId xmlns:a16="http://schemas.microsoft.com/office/drawing/2014/main" id="{00000000-0008-0000-0100-0000A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05" name="Text Box 394358">
          <a:extLst>
            <a:ext uri="{FF2B5EF4-FFF2-40B4-BE49-F238E27FC236}">
              <a16:creationId xmlns:a16="http://schemas.microsoft.com/office/drawing/2014/main" id="{00000000-0008-0000-0100-0000A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06" name="Text Box 394359">
          <a:extLst>
            <a:ext uri="{FF2B5EF4-FFF2-40B4-BE49-F238E27FC236}">
              <a16:creationId xmlns:a16="http://schemas.microsoft.com/office/drawing/2014/main" id="{00000000-0008-0000-0100-0000AD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07" name="Text Box 394729">
          <a:extLst>
            <a:ext uri="{FF2B5EF4-FFF2-40B4-BE49-F238E27FC236}">
              <a16:creationId xmlns:a16="http://schemas.microsoft.com/office/drawing/2014/main" id="{00000000-0008-0000-0100-0000AE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08" name="Text Box 394730">
          <a:extLst>
            <a:ext uri="{FF2B5EF4-FFF2-40B4-BE49-F238E27FC236}">
              <a16:creationId xmlns:a16="http://schemas.microsoft.com/office/drawing/2014/main" id="{00000000-0008-0000-0100-0000AF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09" name="Text Box 394731">
          <a:extLst>
            <a:ext uri="{FF2B5EF4-FFF2-40B4-BE49-F238E27FC236}">
              <a16:creationId xmlns:a16="http://schemas.microsoft.com/office/drawing/2014/main" id="{00000000-0008-0000-0100-0000B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10" name="Text Box 394732">
          <a:extLst>
            <a:ext uri="{FF2B5EF4-FFF2-40B4-BE49-F238E27FC236}">
              <a16:creationId xmlns:a16="http://schemas.microsoft.com/office/drawing/2014/main" id="{00000000-0008-0000-0100-0000B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11" name="Text Box 394733">
          <a:extLst>
            <a:ext uri="{FF2B5EF4-FFF2-40B4-BE49-F238E27FC236}">
              <a16:creationId xmlns:a16="http://schemas.microsoft.com/office/drawing/2014/main" id="{00000000-0008-0000-0100-0000B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12" name="Text Box 394734">
          <a:extLst>
            <a:ext uri="{FF2B5EF4-FFF2-40B4-BE49-F238E27FC236}">
              <a16:creationId xmlns:a16="http://schemas.microsoft.com/office/drawing/2014/main" id="{00000000-0008-0000-0100-0000B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13" name="Text Box 394735">
          <a:extLst>
            <a:ext uri="{FF2B5EF4-FFF2-40B4-BE49-F238E27FC236}">
              <a16:creationId xmlns:a16="http://schemas.microsoft.com/office/drawing/2014/main" id="{00000000-0008-0000-0100-0000B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14" name="Text Box 394736">
          <a:extLst>
            <a:ext uri="{FF2B5EF4-FFF2-40B4-BE49-F238E27FC236}">
              <a16:creationId xmlns:a16="http://schemas.microsoft.com/office/drawing/2014/main" id="{00000000-0008-0000-0100-0000B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15" name="Text Box 394737">
          <a:extLst>
            <a:ext uri="{FF2B5EF4-FFF2-40B4-BE49-F238E27FC236}">
              <a16:creationId xmlns:a16="http://schemas.microsoft.com/office/drawing/2014/main" id="{00000000-0008-0000-0100-0000B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16" name="Text Box 394738">
          <a:extLst>
            <a:ext uri="{FF2B5EF4-FFF2-40B4-BE49-F238E27FC236}">
              <a16:creationId xmlns:a16="http://schemas.microsoft.com/office/drawing/2014/main" id="{00000000-0008-0000-0100-0000B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17" name="Text Box 394739">
          <a:extLst>
            <a:ext uri="{FF2B5EF4-FFF2-40B4-BE49-F238E27FC236}">
              <a16:creationId xmlns:a16="http://schemas.microsoft.com/office/drawing/2014/main" id="{00000000-0008-0000-0100-0000B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18" name="Text Box 394740">
          <a:extLst>
            <a:ext uri="{FF2B5EF4-FFF2-40B4-BE49-F238E27FC236}">
              <a16:creationId xmlns:a16="http://schemas.microsoft.com/office/drawing/2014/main" id="{00000000-0008-0000-0100-0000B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19" name="Text Box 394741">
          <a:extLst>
            <a:ext uri="{FF2B5EF4-FFF2-40B4-BE49-F238E27FC236}">
              <a16:creationId xmlns:a16="http://schemas.microsoft.com/office/drawing/2014/main" id="{00000000-0008-0000-0100-0000B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20" name="Text Box 394742">
          <a:extLst>
            <a:ext uri="{FF2B5EF4-FFF2-40B4-BE49-F238E27FC236}">
              <a16:creationId xmlns:a16="http://schemas.microsoft.com/office/drawing/2014/main" id="{00000000-0008-0000-0100-0000B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21" name="Text Box 394743">
          <a:extLst>
            <a:ext uri="{FF2B5EF4-FFF2-40B4-BE49-F238E27FC236}">
              <a16:creationId xmlns:a16="http://schemas.microsoft.com/office/drawing/2014/main" id="{00000000-0008-0000-0100-0000B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57150" cy="76200"/>
    <xdr:sp macro="" textlink="">
      <xdr:nvSpPr>
        <xdr:cNvPr id="3622" name="Text Box 394360">
          <a:extLst>
            <a:ext uri="{FF2B5EF4-FFF2-40B4-BE49-F238E27FC236}">
              <a16:creationId xmlns:a16="http://schemas.microsoft.com/office/drawing/2014/main" id="{00000000-0008-0000-0100-0000BD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57150" cy="76200"/>
    <xdr:sp macro="" textlink="">
      <xdr:nvSpPr>
        <xdr:cNvPr id="3623" name="Text Box 394744">
          <a:extLst>
            <a:ext uri="{FF2B5EF4-FFF2-40B4-BE49-F238E27FC236}">
              <a16:creationId xmlns:a16="http://schemas.microsoft.com/office/drawing/2014/main" id="{00000000-0008-0000-0100-0000BE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24" name="Text Box 394345">
          <a:extLst>
            <a:ext uri="{FF2B5EF4-FFF2-40B4-BE49-F238E27FC236}">
              <a16:creationId xmlns:a16="http://schemas.microsoft.com/office/drawing/2014/main" id="{00000000-0008-0000-0100-0000BF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25" name="Text Box 394346">
          <a:extLst>
            <a:ext uri="{FF2B5EF4-FFF2-40B4-BE49-F238E27FC236}">
              <a16:creationId xmlns:a16="http://schemas.microsoft.com/office/drawing/2014/main" id="{00000000-0008-0000-0100-0000C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26" name="Text Box 394347">
          <a:extLst>
            <a:ext uri="{FF2B5EF4-FFF2-40B4-BE49-F238E27FC236}">
              <a16:creationId xmlns:a16="http://schemas.microsoft.com/office/drawing/2014/main" id="{00000000-0008-0000-0100-0000C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27" name="Text Box 394348">
          <a:extLst>
            <a:ext uri="{FF2B5EF4-FFF2-40B4-BE49-F238E27FC236}">
              <a16:creationId xmlns:a16="http://schemas.microsoft.com/office/drawing/2014/main" id="{00000000-0008-0000-0100-0000C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28" name="Text Box 394349">
          <a:extLst>
            <a:ext uri="{FF2B5EF4-FFF2-40B4-BE49-F238E27FC236}">
              <a16:creationId xmlns:a16="http://schemas.microsoft.com/office/drawing/2014/main" id="{00000000-0008-0000-0100-0000C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29" name="Text Box 394350">
          <a:extLst>
            <a:ext uri="{FF2B5EF4-FFF2-40B4-BE49-F238E27FC236}">
              <a16:creationId xmlns:a16="http://schemas.microsoft.com/office/drawing/2014/main" id="{00000000-0008-0000-0100-0000C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30" name="Text Box 394351">
          <a:extLst>
            <a:ext uri="{FF2B5EF4-FFF2-40B4-BE49-F238E27FC236}">
              <a16:creationId xmlns:a16="http://schemas.microsoft.com/office/drawing/2014/main" id="{00000000-0008-0000-0100-0000C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31" name="Text Box 394352">
          <a:extLst>
            <a:ext uri="{FF2B5EF4-FFF2-40B4-BE49-F238E27FC236}">
              <a16:creationId xmlns:a16="http://schemas.microsoft.com/office/drawing/2014/main" id="{00000000-0008-0000-0100-0000C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32" name="Text Box 394353">
          <a:extLst>
            <a:ext uri="{FF2B5EF4-FFF2-40B4-BE49-F238E27FC236}">
              <a16:creationId xmlns:a16="http://schemas.microsoft.com/office/drawing/2014/main" id="{00000000-0008-0000-0100-0000C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33" name="Text Box 394354">
          <a:extLst>
            <a:ext uri="{FF2B5EF4-FFF2-40B4-BE49-F238E27FC236}">
              <a16:creationId xmlns:a16="http://schemas.microsoft.com/office/drawing/2014/main" id="{00000000-0008-0000-0100-0000C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34" name="Text Box 394355">
          <a:extLst>
            <a:ext uri="{FF2B5EF4-FFF2-40B4-BE49-F238E27FC236}">
              <a16:creationId xmlns:a16="http://schemas.microsoft.com/office/drawing/2014/main" id="{00000000-0008-0000-0100-0000C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35" name="Text Box 394356">
          <a:extLst>
            <a:ext uri="{FF2B5EF4-FFF2-40B4-BE49-F238E27FC236}">
              <a16:creationId xmlns:a16="http://schemas.microsoft.com/office/drawing/2014/main" id="{00000000-0008-0000-0100-0000C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36" name="Text Box 394357">
          <a:extLst>
            <a:ext uri="{FF2B5EF4-FFF2-40B4-BE49-F238E27FC236}">
              <a16:creationId xmlns:a16="http://schemas.microsoft.com/office/drawing/2014/main" id="{00000000-0008-0000-0100-0000C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37" name="Text Box 394358">
          <a:extLst>
            <a:ext uri="{FF2B5EF4-FFF2-40B4-BE49-F238E27FC236}">
              <a16:creationId xmlns:a16="http://schemas.microsoft.com/office/drawing/2014/main" id="{00000000-0008-0000-0100-0000C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38" name="Text Box 394359">
          <a:extLst>
            <a:ext uri="{FF2B5EF4-FFF2-40B4-BE49-F238E27FC236}">
              <a16:creationId xmlns:a16="http://schemas.microsoft.com/office/drawing/2014/main" id="{00000000-0008-0000-0100-0000CD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39" name="Text Box 394729">
          <a:extLst>
            <a:ext uri="{FF2B5EF4-FFF2-40B4-BE49-F238E27FC236}">
              <a16:creationId xmlns:a16="http://schemas.microsoft.com/office/drawing/2014/main" id="{00000000-0008-0000-0100-0000CE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40" name="Text Box 394730">
          <a:extLst>
            <a:ext uri="{FF2B5EF4-FFF2-40B4-BE49-F238E27FC236}">
              <a16:creationId xmlns:a16="http://schemas.microsoft.com/office/drawing/2014/main" id="{00000000-0008-0000-0100-0000CF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41" name="Text Box 394731">
          <a:extLst>
            <a:ext uri="{FF2B5EF4-FFF2-40B4-BE49-F238E27FC236}">
              <a16:creationId xmlns:a16="http://schemas.microsoft.com/office/drawing/2014/main" id="{00000000-0008-0000-0100-0000D0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42" name="Text Box 394732">
          <a:extLst>
            <a:ext uri="{FF2B5EF4-FFF2-40B4-BE49-F238E27FC236}">
              <a16:creationId xmlns:a16="http://schemas.microsoft.com/office/drawing/2014/main" id="{00000000-0008-0000-0100-0000D1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43" name="Text Box 394733">
          <a:extLst>
            <a:ext uri="{FF2B5EF4-FFF2-40B4-BE49-F238E27FC236}">
              <a16:creationId xmlns:a16="http://schemas.microsoft.com/office/drawing/2014/main" id="{00000000-0008-0000-0100-0000D2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44" name="Text Box 394734">
          <a:extLst>
            <a:ext uri="{FF2B5EF4-FFF2-40B4-BE49-F238E27FC236}">
              <a16:creationId xmlns:a16="http://schemas.microsoft.com/office/drawing/2014/main" id="{00000000-0008-0000-0100-0000D3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45" name="Text Box 394735">
          <a:extLst>
            <a:ext uri="{FF2B5EF4-FFF2-40B4-BE49-F238E27FC236}">
              <a16:creationId xmlns:a16="http://schemas.microsoft.com/office/drawing/2014/main" id="{00000000-0008-0000-0100-0000D4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46" name="Text Box 394736">
          <a:extLst>
            <a:ext uri="{FF2B5EF4-FFF2-40B4-BE49-F238E27FC236}">
              <a16:creationId xmlns:a16="http://schemas.microsoft.com/office/drawing/2014/main" id="{00000000-0008-0000-0100-0000D5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47" name="Text Box 394737">
          <a:extLst>
            <a:ext uri="{FF2B5EF4-FFF2-40B4-BE49-F238E27FC236}">
              <a16:creationId xmlns:a16="http://schemas.microsoft.com/office/drawing/2014/main" id="{00000000-0008-0000-0100-0000D6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48" name="Text Box 394738">
          <a:extLst>
            <a:ext uri="{FF2B5EF4-FFF2-40B4-BE49-F238E27FC236}">
              <a16:creationId xmlns:a16="http://schemas.microsoft.com/office/drawing/2014/main" id="{00000000-0008-0000-0100-0000D7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49" name="Text Box 394739">
          <a:extLst>
            <a:ext uri="{FF2B5EF4-FFF2-40B4-BE49-F238E27FC236}">
              <a16:creationId xmlns:a16="http://schemas.microsoft.com/office/drawing/2014/main" id="{00000000-0008-0000-0100-0000D8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50" name="Text Box 394740">
          <a:extLst>
            <a:ext uri="{FF2B5EF4-FFF2-40B4-BE49-F238E27FC236}">
              <a16:creationId xmlns:a16="http://schemas.microsoft.com/office/drawing/2014/main" id="{00000000-0008-0000-0100-0000D9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51" name="Text Box 394741">
          <a:extLst>
            <a:ext uri="{FF2B5EF4-FFF2-40B4-BE49-F238E27FC236}">
              <a16:creationId xmlns:a16="http://schemas.microsoft.com/office/drawing/2014/main" id="{00000000-0008-0000-0100-0000DA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52" name="Text Box 394742">
          <a:extLst>
            <a:ext uri="{FF2B5EF4-FFF2-40B4-BE49-F238E27FC236}">
              <a16:creationId xmlns:a16="http://schemas.microsoft.com/office/drawing/2014/main" id="{00000000-0008-0000-0100-0000DB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225</xdr:row>
      <xdr:rowOff>0</xdr:rowOff>
    </xdr:from>
    <xdr:ext cx="95250" cy="38100"/>
    <xdr:sp macro="" textlink="">
      <xdr:nvSpPr>
        <xdr:cNvPr id="3653" name="Text Box 394743">
          <a:extLst>
            <a:ext uri="{FF2B5EF4-FFF2-40B4-BE49-F238E27FC236}">
              <a16:creationId xmlns:a16="http://schemas.microsoft.com/office/drawing/2014/main" id="{00000000-0008-0000-0100-0000DC0A0000}"/>
            </a:ext>
          </a:extLst>
        </xdr:cNvPr>
        <xdr:cNvSpPr txBox="1">
          <a:spLocks noChangeArrowheads="1"/>
        </xdr:cNvSpPr>
      </xdr:nvSpPr>
      <xdr:spPr bwMode="auto">
        <a:xfrm>
          <a:off x="0" y="624173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266700" cy="38100"/>
    <xdr:sp macro="" textlink="">
      <xdr:nvSpPr>
        <xdr:cNvPr id="3654" name="Text Box 4">
          <a:extLst>
            <a:ext uri="{FF2B5EF4-FFF2-40B4-BE49-F238E27FC236}">
              <a16:creationId xmlns:a16="http://schemas.microsoft.com/office/drawing/2014/main" id="{00000000-0008-0000-0100-000064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55" name="Text Box 394345">
          <a:extLst>
            <a:ext uri="{FF2B5EF4-FFF2-40B4-BE49-F238E27FC236}">
              <a16:creationId xmlns:a16="http://schemas.microsoft.com/office/drawing/2014/main" id="{00000000-0008-0000-0100-000065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56" name="Text Box 394346">
          <a:extLst>
            <a:ext uri="{FF2B5EF4-FFF2-40B4-BE49-F238E27FC236}">
              <a16:creationId xmlns:a16="http://schemas.microsoft.com/office/drawing/2014/main" id="{00000000-0008-0000-0100-000066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57" name="Text Box 394347">
          <a:extLst>
            <a:ext uri="{FF2B5EF4-FFF2-40B4-BE49-F238E27FC236}">
              <a16:creationId xmlns:a16="http://schemas.microsoft.com/office/drawing/2014/main" id="{00000000-0008-0000-0100-000067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58" name="Text Box 394348">
          <a:extLst>
            <a:ext uri="{FF2B5EF4-FFF2-40B4-BE49-F238E27FC236}">
              <a16:creationId xmlns:a16="http://schemas.microsoft.com/office/drawing/2014/main" id="{00000000-0008-0000-0100-000068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59" name="Text Box 394349">
          <a:extLst>
            <a:ext uri="{FF2B5EF4-FFF2-40B4-BE49-F238E27FC236}">
              <a16:creationId xmlns:a16="http://schemas.microsoft.com/office/drawing/2014/main" id="{00000000-0008-0000-0100-000069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60" name="Text Box 394350">
          <a:extLst>
            <a:ext uri="{FF2B5EF4-FFF2-40B4-BE49-F238E27FC236}">
              <a16:creationId xmlns:a16="http://schemas.microsoft.com/office/drawing/2014/main" id="{00000000-0008-0000-0100-00006A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61" name="Text Box 394351">
          <a:extLst>
            <a:ext uri="{FF2B5EF4-FFF2-40B4-BE49-F238E27FC236}">
              <a16:creationId xmlns:a16="http://schemas.microsoft.com/office/drawing/2014/main" id="{00000000-0008-0000-0100-00006B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62" name="Text Box 394352">
          <a:extLst>
            <a:ext uri="{FF2B5EF4-FFF2-40B4-BE49-F238E27FC236}">
              <a16:creationId xmlns:a16="http://schemas.microsoft.com/office/drawing/2014/main" id="{00000000-0008-0000-0100-00006C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63" name="Text Box 394353">
          <a:extLst>
            <a:ext uri="{FF2B5EF4-FFF2-40B4-BE49-F238E27FC236}">
              <a16:creationId xmlns:a16="http://schemas.microsoft.com/office/drawing/2014/main" id="{00000000-0008-0000-0100-00006D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64" name="Text Box 394354">
          <a:extLst>
            <a:ext uri="{FF2B5EF4-FFF2-40B4-BE49-F238E27FC236}">
              <a16:creationId xmlns:a16="http://schemas.microsoft.com/office/drawing/2014/main" id="{00000000-0008-0000-0100-00006E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65" name="Text Box 394355">
          <a:extLst>
            <a:ext uri="{FF2B5EF4-FFF2-40B4-BE49-F238E27FC236}">
              <a16:creationId xmlns:a16="http://schemas.microsoft.com/office/drawing/2014/main" id="{00000000-0008-0000-0100-00006F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66" name="Text Box 394356">
          <a:extLst>
            <a:ext uri="{FF2B5EF4-FFF2-40B4-BE49-F238E27FC236}">
              <a16:creationId xmlns:a16="http://schemas.microsoft.com/office/drawing/2014/main" id="{00000000-0008-0000-0100-000070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67" name="Text Box 394357">
          <a:extLst>
            <a:ext uri="{FF2B5EF4-FFF2-40B4-BE49-F238E27FC236}">
              <a16:creationId xmlns:a16="http://schemas.microsoft.com/office/drawing/2014/main" id="{00000000-0008-0000-0100-000071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68" name="Text Box 394358">
          <a:extLst>
            <a:ext uri="{FF2B5EF4-FFF2-40B4-BE49-F238E27FC236}">
              <a16:creationId xmlns:a16="http://schemas.microsoft.com/office/drawing/2014/main" id="{00000000-0008-0000-0100-000072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69" name="Text Box 394359">
          <a:extLst>
            <a:ext uri="{FF2B5EF4-FFF2-40B4-BE49-F238E27FC236}">
              <a16:creationId xmlns:a16="http://schemas.microsoft.com/office/drawing/2014/main" id="{00000000-0008-0000-0100-000073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70" name="Text Box 394729">
          <a:extLst>
            <a:ext uri="{FF2B5EF4-FFF2-40B4-BE49-F238E27FC236}">
              <a16:creationId xmlns:a16="http://schemas.microsoft.com/office/drawing/2014/main" id="{00000000-0008-0000-0100-000074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71" name="Text Box 394730">
          <a:extLst>
            <a:ext uri="{FF2B5EF4-FFF2-40B4-BE49-F238E27FC236}">
              <a16:creationId xmlns:a16="http://schemas.microsoft.com/office/drawing/2014/main" id="{00000000-0008-0000-0100-000075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72" name="Text Box 394731">
          <a:extLst>
            <a:ext uri="{FF2B5EF4-FFF2-40B4-BE49-F238E27FC236}">
              <a16:creationId xmlns:a16="http://schemas.microsoft.com/office/drawing/2014/main" id="{00000000-0008-0000-0100-000076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73" name="Text Box 394732">
          <a:extLst>
            <a:ext uri="{FF2B5EF4-FFF2-40B4-BE49-F238E27FC236}">
              <a16:creationId xmlns:a16="http://schemas.microsoft.com/office/drawing/2014/main" id="{00000000-0008-0000-0100-000077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74" name="Text Box 394733">
          <a:extLst>
            <a:ext uri="{FF2B5EF4-FFF2-40B4-BE49-F238E27FC236}">
              <a16:creationId xmlns:a16="http://schemas.microsoft.com/office/drawing/2014/main" id="{00000000-0008-0000-0100-000078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75" name="Text Box 394734">
          <a:extLst>
            <a:ext uri="{FF2B5EF4-FFF2-40B4-BE49-F238E27FC236}">
              <a16:creationId xmlns:a16="http://schemas.microsoft.com/office/drawing/2014/main" id="{00000000-0008-0000-0100-000079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76" name="Text Box 394735">
          <a:extLst>
            <a:ext uri="{FF2B5EF4-FFF2-40B4-BE49-F238E27FC236}">
              <a16:creationId xmlns:a16="http://schemas.microsoft.com/office/drawing/2014/main" id="{00000000-0008-0000-0100-00007A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77" name="Text Box 394736">
          <a:extLst>
            <a:ext uri="{FF2B5EF4-FFF2-40B4-BE49-F238E27FC236}">
              <a16:creationId xmlns:a16="http://schemas.microsoft.com/office/drawing/2014/main" id="{00000000-0008-0000-0100-00007B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78" name="Text Box 394737">
          <a:extLst>
            <a:ext uri="{FF2B5EF4-FFF2-40B4-BE49-F238E27FC236}">
              <a16:creationId xmlns:a16="http://schemas.microsoft.com/office/drawing/2014/main" id="{00000000-0008-0000-0100-00007C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79" name="Text Box 394738">
          <a:extLst>
            <a:ext uri="{FF2B5EF4-FFF2-40B4-BE49-F238E27FC236}">
              <a16:creationId xmlns:a16="http://schemas.microsoft.com/office/drawing/2014/main" id="{00000000-0008-0000-0100-00007D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80" name="Text Box 394739">
          <a:extLst>
            <a:ext uri="{FF2B5EF4-FFF2-40B4-BE49-F238E27FC236}">
              <a16:creationId xmlns:a16="http://schemas.microsoft.com/office/drawing/2014/main" id="{00000000-0008-0000-0100-00007E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81" name="Text Box 394740">
          <a:extLst>
            <a:ext uri="{FF2B5EF4-FFF2-40B4-BE49-F238E27FC236}">
              <a16:creationId xmlns:a16="http://schemas.microsoft.com/office/drawing/2014/main" id="{00000000-0008-0000-0100-00007F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82" name="Text Box 394741">
          <a:extLst>
            <a:ext uri="{FF2B5EF4-FFF2-40B4-BE49-F238E27FC236}">
              <a16:creationId xmlns:a16="http://schemas.microsoft.com/office/drawing/2014/main" id="{00000000-0008-0000-0100-000080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83" name="Text Box 394742">
          <a:extLst>
            <a:ext uri="{FF2B5EF4-FFF2-40B4-BE49-F238E27FC236}">
              <a16:creationId xmlns:a16="http://schemas.microsoft.com/office/drawing/2014/main" id="{00000000-0008-0000-0100-000081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84" name="Text Box 394743">
          <a:extLst>
            <a:ext uri="{FF2B5EF4-FFF2-40B4-BE49-F238E27FC236}">
              <a16:creationId xmlns:a16="http://schemas.microsoft.com/office/drawing/2014/main" id="{00000000-0008-0000-0100-000082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85" name="Text Box 394345">
          <a:extLst>
            <a:ext uri="{FF2B5EF4-FFF2-40B4-BE49-F238E27FC236}">
              <a16:creationId xmlns:a16="http://schemas.microsoft.com/office/drawing/2014/main" id="{00000000-0008-0000-0100-000083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86" name="Text Box 394346">
          <a:extLst>
            <a:ext uri="{FF2B5EF4-FFF2-40B4-BE49-F238E27FC236}">
              <a16:creationId xmlns:a16="http://schemas.microsoft.com/office/drawing/2014/main" id="{00000000-0008-0000-0100-000084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87" name="Text Box 394347">
          <a:extLst>
            <a:ext uri="{FF2B5EF4-FFF2-40B4-BE49-F238E27FC236}">
              <a16:creationId xmlns:a16="http://schemas.microsoft.com/office/drawing/2014/main" id="{00000000-0008-0000-0100-000085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88" name="Text Box 394348">
          <a:extLst>
            <a:ext uri="{FF2B5EF4-FFF2-40B4-BE49-F238E27FC236}">
              <a16:creationId xmlns:a16="http://schemas.microsoft.com/office/drawing/2014/main" id="{00000000-0008-0000-0100-000086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89" name="Text Box 394349">
          <a:extLst>
            <a:ext uri="{FF2B5EF4-FFF2-40B4-BE49-F238E27FC236}">
              <a16:creationId xmlns:a16="http://schemas.microsoft.com/office/drawing/2014/main" id="{00000000-0008-0000-0100-000087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90" name="Text Box 394350">
          <a:extLst>
            <a:ext uri="{FF2B5EF4-FFF2-40B4-BE49-F238E27FC236}">
              <a16:creationId xmlns:a16="http://schemas.microsoft.com/office/drawing/2014/main" id="{00000000-0008-0000-0100-000088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91" name="Text Box 394351">
          <a:extLst>
            <a:ext uri="{FF2B5EF4-FFF2-40B4-BE49-F238E27FC236}">
              <a16:creationId xmlns:a16="http://schemas.microsoft.com/office/drawing/2014/main" id="{00000000-0008-0000-0100-000089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92" name="Text Box 394352">
          <a:extLst>
            <a:ext uri="{FF2B5EF4-FFF2-40B4-BE49-F238E27FC236}">
              <a16:creationId xmlns:a16="http://schemas.microsoft.com/office/drawing/2014/main" id="{00000000-0008-0000-0100-00008A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93" name="Text Box 394353">
          <a:extLst>
            <a:ext uri="{FF2B5EF4-FFF2-40B4-BE49-F238E27FC236}">
              <a16:creationId xmlns:a16="http://schemas.microsoft.com/office/drawing/2014/main" id="{00000000-0008-0000-0100-00008B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94" name="Text Box 394354">
          <a:extLst>
            <a:ext uri="{FF2B5EF4-FFF2-40B4-BE49-F238E27FC236}">
              <a16:creationId xmlns:a16="http://schemas.microsoft.com/office/drawing/2014/main" id="{00000000-0008-0000-0100-00008C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95" name="Text Box 394355">
          <a:extLst>
            <a:ext uri="{FF2B5EF4-FFF2-40B4-BE49-F238E27FC236}">
              <a16:creationId xmlns:a16="http://schemas.microsoft.com/office/drawing/2014/main" id="{00000000-0008-0000-0100-00008D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96" name="Text Box 394356">
          <a:extLst>
            <a:ext uri="{FF2B5EF4-FFF2-40B4-BE49-F238E27FC236}">
              <a16:creationId xmlns:a16="http://schemas.microsoft.com/office/drawing/2014/main" id="{00000000-0008-0000-0100-00008E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97" name="Text Box 394357">
          <a:extLst>
            <a:ext uri="{FF2B5EF4-FFF2-40B4-BE49-F238E27FC236}">
              <a16:creationId xmlns:a16="http://schemas.microsoft.com/office/drawing/2014/main" id="{00000000-0008-0000-0100-00008F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98" name="Text Box 394358">
          <a:extLst>
            <a:ext uri="{FF2B5EF4-FFF2-40B4-BE49-F238E27FC236}">
              <a16:creationId xmlns:a16="http://schemas.microsoft.com/office/drawing/2014/main" id="{00000000-0008-0000-0100-000090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699" name="Text Box 394359">
          <a:extLst>
            <a:ext uri="{FF2B5EF4-FFF2-40B4-BE49-F238E27FC236}">
              <a16:creationId xmlns:a16="http://schemas.microsoft.com/office/drawing/2014/main" id="{00000000-0008-0000-0100-000091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00" name="Text Box 394729">
          <a:extLst>
            <a:ext uri="{FF2B5EF4-FFF2-40B4-BE49-F238E27FC236}">
              <a16:creationId xmlns:a16="http://schemas.microsoft.com/office/drawing/2014/main" id="{00000000-0008-0000-0100-000092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01" name="Text Box 394730">
          <a:extLst>
            <a:ext uri="{FF2B5EF4-FFF2-40B4-BE49-F238E27FC236}">
              <a16:creationId xmlns:a16="http://schemas.microsoft.com/office/drawing/2014/main" id="{00000000-0008-0000-0100-000093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02" name="Text Box 394731">
          <a:extLst>
            <a:ext uri="{FF2B5EF4-FFF2-40B4-BE49-F238E27FC236}">
              <a16:creationId xmlns:a16="http://schemas.microsoft.com/office/drawing/2014/main" id="{00000000-0008-0000-0100-000094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03" name="Text Box 394732">
          <a:extLst>
            <a:ext uri="{FF2B5EF4-FFF2-40B4-BE49-F238E27FC236}">
              <a16:creationId xmlns:a16="http://schemas.microsoft.com/office/drawing/2014/main" id="{00000000-0008-0000-0100-000095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04" name="Text Box 394733">
          <a:extLst>
            <a:ext uri="{FF2B5EF4-FFF2-40B4-BE49-F238E27FC236}">
              <a16:creationId xmlns:a16="http://schemas.microsoft.com/office/drawing/2014/main" id="{00000000-0008-0000-0100-000096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05" name="Text Box 394734">
          <a:extLst>
            <a:ext uri="{FF2B5EF4-FFF2-40B4-BE49-F238E27FC236}">
              <a16:creationId xmlns:a16="http://schemas.microsoft.com/office/drawing/2014/main" id="{00000000-0008-0000-0100-000097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06" name="Text Box 394735">
          <a:extLst>
            <a:ext uri="{FF2B5EF4-FFF2-40B4-BE49-F238E27FC236}">
              <a16:creationId xmlns:a16="http://schemas.microsoft.com/office/drawing/2014/main" id="{00000000-0008-0000-0100-000098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07" name="Text Box 394736">
          <a:extLst>
            <a:ext uri="{FF2B5EF4-FFF2-40B4-BE49-F238E27FC236}">
              <a16:creationId xmlns:a16="http://schemas.microsoft.com/office/drawing/2014/main" id="{00000000-0008-0000-0100-000099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08" name="Text Box 394737">
          <a:extLst>
            <a:ext uri="{FF2B5EF4-FFF2-40B4-BE49-F238E27FC236}">
              <a16:creationId xmlns:a16="http://schemas.microsoft.com/office/drawing/2014/main" id="{00000000-0008-0000-0100-00009A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09" name="Text Box 394738">
          <a:extLst>
            <a:ext uri="{FF2B5EF4-FFF2-40B4-BE49-F238E27FC236}">
              <a16:creationId xmlns:a16="http://schemas.microsoft.com/office/drawing/2014/main" id="{00000000-0008-0000-0100-00009B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10" name="Text Box 394739">
          <a:extLst>
            <a:ext uri="{FF2B5EF4-FFF2-40B4-BE49-F238E27FC236}">
              <a16:creationId xmlns:a16="http://schemas.microsoft.com/office/drawing/2014/main" id="{00000000-0008-0000-0100-00009C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11" name="Text Box 394740">
          <a:extLst>
            <a:ext uri="{FF2B5EF4-FFF2-40B4-BE49-F238E27FC236}">
              <a16:creationId xmlns:a16="http://schemas.microsoft.com/office/drawing/2014/main" id="{00000000-0008-0000-0100-00009D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12" name="Text Box 394741">
          <a:extLst>
            <a:ext uri="{FF2B5EF4-FFF2-40B4-BE49-F238E27FC236}">
              <a16:creationId xmlns:a16="http://schemas.microsoft.com/office/drawing/2014/main" id="{00000000-0008-0000-0100-00009E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13" name="Text Box 394742">
          <a:extLst>
            <a:ext uri="{FF2B5EF4-FFF2-40B4-BE49-F238E27FC236}">
              <a16:creationId xmlns:a16="http://schemas.microsoft.com/office/drawing/2014/main" id="{00000000-0008-0000-0100-00009F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14" name="Text Box 394743">
          <a:extLst>
            <a:ext uri="{FF2B5EF4-FFF2-40B4-BE49-F238E27FC236}">
              <a16:creationId xmlns:a16="http://schemas.microsoft.com/office/drawing/2014/main" id="{00000000-0008-0000-0100-0000A0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57150" cy="76200"/>
    <xdr:sp macro="" textlink="">
      <xdr:nvSpPr>
        <xdr:cNvPr id="3715" name="Text Box 394360">
          <a:extLst>
            <a:ext uri="{FF2B5EF4-FFF2-40B4-BE49-F238E27FC236}">
              <a16:creationId xmlns:a16="http://schemas.microsoft.com/office/drawing/2014/main" id="{00000000-0008-0000-0100-0000A1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57150" cy="76200"/>
    <xdr:sp macro="" textlink="">
      <xdr:nvSpPr>
        <xdr:cNvPr id="3716" name="Text Box 394744">
          <a:extLst>
            <a:ext uri="{FF2B5EF4-FFF2-40B4-BE49-F238E27FC236}">
              <a16:creationId xmlns:a16="http://schemas.microsoft.com/office/drawing/2014/main" id="{00000000-0008-0000-0100-0000A2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17" name="Text Box 394345">
          <a:extLst>
            <a:ext uri="{FF2B5EF4-FFF2-40B4-BE49-F238E27FC236}">
              <a16:creationId xmlns:a16="http://schemas.microsoft.com/office/drawing/2014/main" id="{00000000-0008-0000-0100-0000A3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18" name="Text Box 394346">
          <a:extLst>
            <a:ext uri="{FF2B5EF4-FFF2-40B4-BE49-F238E27FC236}">
              <a16:creationId xmlns:a16="http://schemas.microsoft.com/office/drawing/2014/main" id="{00000000-0008-0000-0100-0000A4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19" name="Text Box 394347">
          <a:extLst>
            <a:ext uri="{FF2B5EF4-FFF2-40B4-BE49-F238E27FC236}">
              <a16:creationId xmlns:a16="http://schemas.microsoft.com/office/drawing/2014/main" id="{00000000-0008-0000-0100-0000A5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20" name="Text Box 394348">
          <a:extLst>
            <a:ext uri="{FF2B5EF4-FFF2-40B4-BE49-F238E27FC236}">
              <a16:creationId xmlns:a16="http://schemas.microsoft.com/office/drawing/2014/main" id="{00000000-0008-0000-0100-0000A6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21" name="Text Box 394349">
          <a:extLst>
            <a:ext uri="{FF2B5EF4-FFF2-40B4-BE49-F238E27FC236}">
              <a16:creationId xmlns:a16="http://schemas.microsoft.com/office/drawing/2014/main" id="{00000000-0008-0000-0100-0000A7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22" name="Text Box 394350">
          <a:extLst>
            <a:ext uri="{FF2B5EF4-FFF2-40B4-BE49-F238E27FC236}">
              <a16:creationId xmlns:a16="http://schemas.microsoft.com/office/drawing/2014/main" id="{00000000-0008-0000-0100-0000A8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23" name="Text Box 394351">
          <a:extLst>
            <a:ext uri="{FF2B5EF4-FFF2-40B4-BE49-F238E27FC236}">
              <a16:creationId xmlns:a16="http://schemas.microsoft.com/office/drawing/2014/main" id="{00000000-0008-0000-0100-0000A9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24" name="Text Box 394352">
          <a:extLst>
            <a:ext uri="{FF2B5EF4-FFF2-40B4-BE49-F238E27FC236}">
              <a16:creationId xmlns:a16="http://schemas.microsoft.com/office/drawing/2014/main" id="{00000000-0008-0000-0100-0000AA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25" name="Text Box 394353">
          <a:extLst>
            <a:ext uri="{FF2B5EF4-FFF2-40B4-BE49-F238E27FC236}">
              <a16:creationId xmlns:a16="http://schemas.microsoft.com/office/drawing/2014/main" id="{00000000-0008-0000-0100-0000AB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26" name="Text Box 394354">
          <a:extLst>
            <a:ext uri="{FF2B5EF4-FFF2-40B4-BE49-F238E27FC236}">
              <a16:creationId xmlns:a16="http://schemas.microsoft.com/office/drawing/2014/main" id="{00000000-0008-0000-0100-0000AC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27" name="Text Box 394355">
          <a:extLst>
            <a:ext uri="{FF2B5EF4-FFF2-40B4-BE49-F238E27FC236}">
              <a16:creationId xmlns:a16="http://schemas.microsoft.com/office/drawing/2014/main" id="{00000000-0008-0000-0100-0000AD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28" name="Text Box 394356">
          <a:extLst>
            <a:ext uri="{FF2B5EF4-FFF2-40B4-BE49-F238E27FC236}">
              <a16:creationId xmlns:a16="http://schemas.microsoft.com/office/drawing/2014/main" id="{00000000-0008-0000-0100-0000AE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29" name="Text Box 394357">
          <a:extLst>
            <a:ext uri="{FF2B5EF4-FFF2-40B4-BE49-F238E27FC236}">
              <a16:creationId xmlns:a16="http://schemas.microsoft.com/office/drawing/2014/main" id="{00000000-0008-0000-0100-0000AF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30" name="Text Box 394358">
          <a:extLst>
            <a:ext uri="{FF2B5EF4-FFF2-40B4-BE49-F238E27FC236}">
              <a16:creationId xmlns:a16="http://schemas.microsoft.com/office/drawing/2014/main" id="{00000000-0008-0000-0100-0000B0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31" name="Text Box 394359">
          <a:extLst>
            <a:ext uri="{FF2B5EF4-FFF2-40B4-BE49-F238E27FC236}">
              <a16:creationId xmlns:a16="http://schemas.microsoft.com/office/drawing/2014/main" id="{00000000-0008-0000-0100-0000B1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32" name="Text Box 394729">
          <a:extLst>
            <a:ext uri="{FF2B5EF4-FFF2-40B4-BE49-F238E27FC236}">
              <a16:creationId xmlns:a16="http://schemas.microsoft.com/office/drawing/2014/main" id="{00000000-0008-0000-0100-0000B2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33" name="Text Box 394730">
          <a:extLst>
            <a:ext uri="{FF2B5EF4-FFF2-40B4-BE49-F238E27FC236}">
              <a16:creationId xmlns:a16="http://schemas.microsoft.com/office/drawing/2014/main" id="{00000000-0008-0000-0100-0000B3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34" name="Text Box 394731">
          <a:extLst>
            <a:ext uri="{FF2B5EF4-FFF2-40B4-BE49-F238E27FC236}">
              <a16:creationId xmlns:a16="http://schemas.microsoft.com/office/drawing/2014/main" id="{00000000-0008-0000-0100-0000B4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35" name="Text Box 394732">
          <a:extLst>
            <a:ext uri="{FF2B5EF4-FFF2-40B4-BE49-F238E27FC236}">
              <a16:creationId xmlns:a16="http://schemas.microsoft.com/office/drawing/2014/main" id="{00000000-0008-0000-0100-0000B5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36" name="Text Box 394733">
          <a:extLst>
            <a:ext uri="{FF2B5EF4-FFF2-40B4-BE49-F238E27FC236}">
              <a16:creationId xmlns:a16="http://schemas.microsoft.com/office/drawing/2014/main" id="{00000000-0008-0000-0100-0000B6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37" name="Text Box 394734">
          <a:extLst>
            <a:ext uri="{FF2B5EF4-FFF2-40B4-BE49-F238E27FC236}">
              <a16:creationId xmlns:a16="http://schemas.microsoft.com/office/drawing/2014/main" id="{00000000-0008-0000-0100-0000B7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38" name="Text Box 394735">
          <a:extLst>
            <a:ext uri="{FF2B5EF4-FFF2-40B4-BE49-F238E27FC236}">
              <a16:creationId xmlns:a16="http://schemas.microsoft.com/office/drawing/2014/main" id="{00000000-0008-0000-0100-0000B8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39" name="Text Box 394736">
          <a:extLst>
            <a:ext uri="{FF2B5EF4-FFF2-40B4-BE49-F238E27FC236}">
              <a16:creationId xmlns:a16="http://schemas.microsoft.com/office/drawing/2014/main" id="{00000000-0008-0000-0100-0000B9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40" name="Text Box 394737">
          <a:extLst>
            <a:ext uri="{FF2B5EF4-FFF2-40B4-BE49-F238E27FC236}">
              <a16:creationId xmlns:a16="http://schemas.microsoft.com/office/drawing/2014/main" id="{00000000-0008-0000-0100-0000BA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41" name="Text Box 394738">
          <a:extLst>
            <a:ext uri="{FF2B5EF4-FFF2-40B4-BE49-F238E27FC236}">
              <a16:creationId xmlns:a16="http://schemas.microsoft.com/office/drawing/2014/main" id="{00000000-0008-0000-0100-0000BB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42" name="Text Box 394739">
          <a:extLst>
            <a:ext uri="{FF2B5EF4-FFF2-40B4-BE49-F238E27FC236}">
              <a16:creationId xmlns:a16="http://schemas.microsoft.com/office/drawing/2014/main" id="{00000000-0008-0000-0100-0000BC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43" name="Text Box 394740">
          <a:extLst>
            <a:ext uri="{FF2B5EF4-FFF2-40B4-BE49-F238E27FC236}">
              <a16:creationId xmlns:a16="http://schemas.microsoft.com/office/drawing/2014/main" id="{00000000-0008-0000-0100-0000BD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44" name="Text Box 394741">
          <a:extLst>
            <a:ext uri="{FF2B5EF4-FFF2-40B4-BE49-F238E27FC236}">
              <a16:creationId xmlns:a16="http://schemas.microsoft.com/office/drawing/2014/main" id="{00000000-0008-0000-0100-0000BE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45" name="Text Box 394742">
          <a:extLst>
            <a:ext uri="{FF2B5EF4-FFF2-40B4-BE49-F238E27FC236}">
              <a16:creationId xmlns:a16="http://schemas.microsoft.com/office/drawing/2014/main" id="{00000000-0008-0000-0100-0000BF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46" name="Text Box 394743">
          <a:extLst>
            <a:ext uri="{FF2B5EF4-FFF2-40B4-BE49-F238E27FC236}">
              <a16:creationId xmlns:a16="http://schemas.microsoft.com/office/drawing/2014/main" id="{00000000-0008-0000-0100-0000C0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57150" cy="76200"/>
    <xdr:sp macro="" textlink="">
      <xdr:nvSpPr>
        <xdr:cNvPr id="3747" name="Text Box 394360">
          <a:extLst>
            <a:ext uri="{FF2B5EF4-FFF2-40B4-BE49-F238E27FC236}">
              <a16:creationId xmlns:a16="http://schemas.microsoft.com/office/drawing/2014/main" id="{00000000-0008-0000-0100-0000C1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57150" cy="76200"/>
    <xdr:sp macro="" textlink="">
      <xdr:nvSpPr>
        <xdr:cNvPr id="3748" name="Text Box 394744">
          <a:extLst>
            <a:ext uri="{FF2B5EF4-FFF2-40B4-BE49-F238E27FC236}">
              <a16:creationId xmlns:a16="http://schemas.microsoft.com/office/drawing/2014/main" id="{00000000-0008-0000-0100-0000C2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49" name="Text Box 394345">
          <a:extLst>
            <a:ext uri="{FF2B5EF4-FFF2-40B4-BE49-F238E27FC236}">
              <a16:creationId xmlns:a16="http://schemas.microsoft.com/office/drawing/2014/main" id="{00000000-0008-0000-0100-0000C3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50" name="Text Box 394346">
          <a:extLst>
            <a:ext uri="{FF2B5EF4-FFF2-40B4-BE49-F238E27FC236}">
              <a16:creationId xmlns:a16="http://schemas.microsoft.com/office/drawing/2014/main" id="{00000000-0008-0000-0100-0000C4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51" name="Text Box 394347">
          <a:extLst>
            <a:ext uri="{FF2B5EF4-FFF2-40B4-BE49-F238E27FC236}">
              <a16:creationId xmlns:a16="http://schemas.microsoft.com/office/drawing/2014/main" id="{00000000-0008-0000-0100-0000C5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52" name="Text Box 394348">
          <a:extLst>
            <a:ext uri="{FF2B5EF4-FFF2-40B4-BE49-F238E27FC236}">
              <a16:creationId xmlns:a16="http://schemas.microsoft.com/office/drawing/2014/main" id="{00000000-0008-0000-0100-0000C6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53" name="Text Box 394349">
          <a:extLst>
            <a:ext uri="{FF2B5EF4-FFF2-40B4-BE49-F238E27FC236}">
              <a16:creationId xmlns:a16="http://schemas.microsoft.com/office/drawing/2014/main" id="{00000000-0008-0000-0100-0000C7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54" name="Text Box 394350">
          <a:extLst>
            <a:ext uri="{FF2B5EF4-FFF2-40B4-BE49-F238E27FC236}">
              <a16:creationId xmlns:a16="http://schemas.microsoft.com/office/drawing/2014/main" id="{00000000-0008-0000-0100-0000C8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55" name="Text Box 394351">
          <a:extLst>
            <a:ext uri="{FF2B5EF4-FFF2-40B4-BE49-F238E27FC236}">
              <a16:creationId xmlns:a16="http://schemas.microsoft.com/office/drawing/2014/main" id="{00000000-0008-0000-0100-0000C9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56" name="Text Box 394352">
          <a:extLst>
            <a:ext uri="{FF2B5EF4-FFF2-40B4-BE49-F238E27FC236}">
              <a16:creationId xmlns:a16="http://schemas.microsoft.com/office/drawing/2014/main" id="{00000000-0008-0000-0100-0000CA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57" name="Text Box 394353">
          <a:extLst>
            <a:ext uri="{FF2B5EF4-FFF2-40B4-BE49-F238E27FC236}">
              <a16:creationId xmlns:a16="http://schemas.microsoft.com/office/drawing/2014/main" id="{00000000-0008-0000-0100-0000CB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58" name="Text Box 394354">
          <a:extLst>
            <a:ext uri="{FF2B5EF4-FFF2-40B4-BE49-F238E27FC236}">
              <a16:creationId xmlns:a16="http://schemas.microsoft.com/office/drawing/2014/main" id="{00000000-0008-0000-0100-0000CC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59" name="Text Box 394355">
          <a:extLst>
            <a:ext uri="{FF2B5EF4-FFF2-40B4-BE49-F238E27FC236}">
              <a16:creationId xmlns:a16="http://schemas.microsoft.com/office/drawing/2014/main" id="{00000000-0008-0000-0100-0000CD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60" name="Text Box 394356">
          <a:extLst>
            <a:ext uri="{FF2B5EF4-FFF2-40B4-BE49-F238E27FC236}">
              <a16:creationId xmlns:a16="http://schemas.microsoft.com/office/drawing/2014/main" id="{00000000-0008-0000-0100-0000CE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61" name="Text Box 394357">
          <a:extLst>
            <a:ext uri="{FF2B5EF4-FFF2-40B4-BE49-F238E27FC236}">
              <a16:creationId xmlns:a16="http://schemas.microsoft.com/office/drawing/2014/main" id="{00000000-0008-0000-0100-0000CF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62" name="Text Box 394358">
          <a:extLst>
            <a:ext uri="{FF2B5EF4-FFF2-40B4-BE49-F238E27FC236}">
              <a16:creationId xmlns:a16="http://schemas.microsoft.com/office/drawing/2014/main" id="{00000000-0008-0000-0100-0000D0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63" name="Text Box 394359">
          <a:extLst>
            <a:ext uri="{FF2B5EF4-FFF2-40B4-BE49-F238E27FC236}">
              <a16:creationId xmlns:a16="http://schemas.microsoft.com/office/drawing/2014/main" id="{00000000-0008-0000-0100-0000D1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64" name="Text Box 394729">
          <a:extLst>
            <a:ext uri="{FF2B5EF4-FFF2-40B4-BE49-F238E27FC236}">
              <a16:creationId xmlns:a16="http://schemas.microsoft.com/office/drawing/2014/main" id="{00000000-0008-0000-0100-0000D2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65" name="Text Box 394730">
          <a:extLst>
            <a:ext uri="{FF2B5EF4-FFF2-40B4-BE49-F238E27FC236}">
              <a16:creationId xmlns:a16="http://schemas.microsoft.com/office/drawing/2014/main" id="{00000000-0008-0000-0100-0000D3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66" name="Text Box 394731">
          <a:extLst>
            <a:ext uri="{FF2B5EF4-FFF2-40B4-BE49-F238E27FC236}">
              <a16:creationId xmlns:a16="http://schemas.microsoft.com/office/drawing/2014/main" id="{00000000-0008-0000-0100-0000D4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67" name="Text Box 394732">
          <a:extLst>
            <a:ext uri="{FF2B5EF4-FFF2-40B4-BE49-F238E27FC236}">
              <a16:creationId xmlns:a16="http://schemas.microsoft.com/office/drawing/2014/main" id="{00000000-0008-0000-0100-0000D5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68" name="Text Box 394733">
          <a:extLst>
            <a:ext uri="{FF2B5EF4-FFF2-40B4-BE49-F238E27FC236}">
              <a16:creationId xmlns:a16="http://schemas.microsoft.com/office/drawing/2014/main" id="{00000000-0008-0000-0100-0000D6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69" name="Text Box 394734">
          <a:extLst>
            <a:ext uri="{FF2B5EF4-FFF2-40B4-BE49-F238E27FC236}">
              <a16:creationId xmlns:a16="http://schemas.microsoft.com/office/drawing/2014/main" id="{00000000-0008-0000-0100-0000D7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70" name="Text Box 394735">
          <a:extLst>
            <a:ext uri="{FF2B5EF4-FFF2-40B4-BE49-F238E27FC236}">
              <a16:creationId xmlns:a16="http://schemas.microsoft.com/office/drawing/2014/main" id="{00000000-0008-0000-0100-0000D8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71" name="Text Box 394736">
          <a:extLst>
            <a:ext uri="{FF2B5EF4-FFF2-40B4-BE49-F238E27FC236}">
              <a16:creationId xmlns:a16="http://schemas.microsoft.com/office/drawing/2014/main" id="{00000000-0008-0000-0100-0000D9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72" name="Text Box 394737">
          <a:extLst>
            <a:ext uri="{FF2B5EF4-FFF2-40B4-BE49-F238E27FC236}">
              <a16:creationId xmlns:a16="http://schemas.microsoft.com/office/drawing/2014/main" id="{00000000-0008-0000-0100-0000DA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73" name="Text Box 394738">
          <a:extLst>
            <a:ext uri="{FF2B5EF4-FFF2-40B4-BE49-F238E27FC236}">
              <a16:creationId xmlns:a16="http://schemas.microsoft.com/office/drawing/2014/main" id="{00000000-0008-0000-0100-0000DB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74" name="Text Box 394739">
          <a:extLst>
            <a:ext uri="{FF2B5EF4-FFF2-40B4-BE49-F238E27FC236}">
              <a16:creationId xmlns:a16="http://schemas.microsoft.com/office/drawing/2014/main" id="{00000000-0008-0000-0100-0000DC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75" name="Text Box 394740">
          <a:extLst>
            <a:ext uri="{FF2B5EF4-FFF2-40B4-BE49-F238E27FC236}">
              <a16:creationId xmlns:a16="http://schemas.microsoft.com/office/drawing/2014/main" id="{00000000-0008-0000-0100-0000DD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76" name="Text Box 394741">
          <a:extLst>
            <a:ext uri="{FF2B5EF4-FFF2-40B4-BE49-F238E27FC236}">
              <a16:creationId xmlns:a16="http://schemas.microsoft.com/office/drawing/2014/main" id="{00000000-0008-0000-0100-0000DE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77" name="Text Box 394742">
          <a:extLst>
            <a:ext uri="{FF2B5EF4-FFF2-40B4-BE49-F238E27FC236}">
              <a16:creationId xmlns:a16="http://schemas.microsoft.com/office/drawing/2014/main" id="{00000000-0008-0000-0100-0000DF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78" name="Text Box 394743">
          <a:extLst>
            <a:ext uri="{FF2B5EF4-FFF2-40B4-BE49-F238E27FC236}">
              <a16:creationId xmlns:a16="http://schemas.microsoft.com/office/drawing/2014/main" id="{00000000-0008-0000-0100-0000E0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266700" cy="38100"/>
    <xdr:sp macro="" textlink="">
      <xdr:nvSpPr>
        <xdr:cNvPr id="3779" name="Text Box 4">
          <a:extLst>
            <a:ext uri="{FF2B5EF4-FFF2-40B4-BE49-F238E27FC236}">
              <a16:creationId xmlns:a16="http://schemas.microsoft.com/office/drawing/2014/main" id="{00000000-0008-0000-0100-0000E1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266700" cy="38100"/>
    <xdr:sp macro="" textlink="">
      <xdr:nvSpPr>
        <xdr:cNvPr id="3780" name="Text Box 4">
          <a:extLst>
            <a:ext uri="{FF2B5EF4-FFF2-40B4-BE49-F238E27FC236}">
              <a16:creationId xmlns:a16="http://schemas.microsoft.com/office/drawing/2014/main" id="{00000000-0008-0000-0100-0000E2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266700" cy="38100"/>
    <xdr:sp macro="" textlink="">
      <xdr:nvSpPr>
        <xdr:cNvPr id="3781" name="Text Box 4">
          <a:extLst>
            <a:ext uri="{FF2B5EF4-FFF2-40B4-BE49-F238E27FC236}">
              <a16:creationId xmlns:a16="http://schemas.microsoft.com/office/drawing/2014/main" id="{00000000-0008-0000-0100-0000E3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266700" cy="38100"/>
    <xdr:sp macro="" textlink="">
      <xdr:nvSpPr>
        <xdr:cNvPr id="3782" name="Text Box 4">
          <a:extLst>
            <a:ext uri="{FF2B5EF4-FFF2-40B4-BE49-F238E27FC236}">
              <a16:creationId xmlns:a16="http://schemas.microsoft.com/office/drawing/2014/main" id="{00000000-0008-0000-0100-0000E4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83" name="Text Box 394345">
          <a:extLst>
            <a:ext uri="{FF2B5EF4-FFF2-40B4-BE49-F238E27FC236}">
              <a16:creationId xmlns:a16="http://schemas.microsoft.com/office/drawing/2014/main" id="{00000000-0008-0000-0100-0000E5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84" name="Text Box 394346">
          <a:extLst>
            <a:ext uri="{FF2B5EF4-FFF2-40B4-BE49-F238E27FC236}">
              <a16:creationId xmlns:a16="http://schemas.microsoft.com/office/drawing/2014/main" id="{00000000-0008-0000-0100-0000E6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85" name="Text Box 394347">
          <a:extLst>
            <a:ext uri="{FF2B5EF4-FFF2-40B4-BE49-F238E27FC236}">
              <a16:creationId xmlns:a16="http://schemas.microsoft.com/office/drawing/2014/main" id="{00000000-0008-0000-0100-0000E7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86" name="Text Box 394348">
          <a:extLst>
            <a:ext uri="{FF2B5EF4-FFF2-40B4-BE49-F238E27FC236}">
              <a16:creationId xmlns:a16="http://schemas.microsoft.com/office/drawing/2014/main" id="{00000000-0008-0000-0100-0000E8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87" name="Text Box 394349">
          <a:extLst>
            <a:ext uri="{FF2B5EF4-FFF2-40B4-BE49-F238E27FC236}">
              <a16:creationId xmlns:a16="http://schemas.microsoft.com/office/drawing/2014/main" id="{00000000-0008-0000-0100-0000E9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88" name="Text Box 394350">
          <a:extLst>
            <a:ext uri="{FF2B5EF4-FFF2-40B4-BE49-F238E27FC236}">
              <a16:creationId xmlns:a16="http://schemas.microsoft.com/office/drawing/2014/main" id="{00000000-0008-0000-0100-0000EA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89" name="Text Box 394351">
          <a:extLst>
            <a:ext uri="{FF2B5EF4-FFF2-40B4-BE49-F238E27FC236}">
              <a16:creationId xmlns:a16="http://schemas.microsoft.com/office/drawing/2014/main" id="{00000000-0008-0000-0100-0000EB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90" name="Text Box 394352">
          <a:extLst>
            <a:ext uri="{FF2B5EF4-FFF2-40B4-BE49-F238E27FC236}">
              <a16:creationId xmlns:a16="http://schemas.microsoft.com/office/drawing/2014/main" id="{00000000-0008-0000-0100-0000EC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91" name="Text Box 394353">
          <a:extLst>
            <a:ext uri="{FF2B5EF4-FFF2-40B4-BE49-F238E27FC236}">
              <a16:creationId xmlns:a16="http://schemas.microsoft.com/office/drawing/2014/main" id="{00000000-0008-0000-0100-0000ED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92" name="Text Box 394354">
          <a:extLst>
            <a:ext uri="{FF2B5EF4-FFF2-40B4-BE49-F238E27FC236}">
              <a16:creationId xmlns:a16="http://schemas.microsoft.com/office/drawing/2014/main" id="{00000000-0008-0000-0100-0000EE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93" name="Text Box 394355">
          <a:extLst>
            <a:ext uri="{FF2B5EF4-FFF2-40B4-BE49-F238E27FC236}">
              <a16:creationId xmlns:a16="http://schemas.microsoft.com/office/drawing/2014/main" id="{00000000-0008-0000-0100-0000EF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94" name="Text Box 394356">
          <a:extLst>
            <a:ext uri="{FF2B5EF4-FFF2-40B4-BE49-F238E27FC236}">
              <a16:creationId xmlns:a16="http://schemas.microsoft.com/office/drawing/2014/main" id="{00000000-0008-0000-0100-0000F0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95" name="Text Box 394357">
          <a:extLst>
            <a:ext uri="{FF2B5EF4-FFF2-40B4-BE49-F238E27FC236}">
              <a16:creationId xmlns:a16="http://schemas.microsoft.com/office/drawing/2014/main" id="{00000000-0008-0000-0100-0000F1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96" name="Text Box 394358">
          <a:extLst>
            <a:ext uri="{FF2B5EF4-FFF2-40B4-BE49-F238E27FC236}">
              <a16:creationId xmlns:a16="http://schemas.microsoft.com/office/drawing/2014/main" id="{00000000-0008-0000-0100-0000F2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97" name="Text Box 394359">
          <a:extLst>
            <a:ext uri="{FF2B5EF4-FFF2-40B4-BE49-F238E27FC236}">
              <a16:creationId xmlns:a16="http://schemas.microsoft.com/office/drawing/2014/main" id="{00000000-0008-0000-0100-0000F3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98" name="Text Box 394729">
          <a:extLst>
            <a:ext uri="{FF2B5EF4-FFF2-40B4-BE49-F238E27FC236}">
              <a16:creationId xmlns:a16="http://schemas.microsoft.com/office/drawing/2014/main" id="{00000000-0008-0000-0100-0000F4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799" name="Text Box 394730">
          <a:extLst>
            <a:ext uri="{FF2B5EF4-FFF2-40B4-BE49-F238E27FC236}">
              <a16:creationId xmlns:a16="http://schemas.microsoft.com/office/drawing/2014/main" id="{00000000-0008-0000-0100-0000F5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00" name="Text Box 394731">
          <a:extLst>
            <a:ext uri="{FF2B5EF4-FFF2-40B4-BE49-F238E27FC236}">
              <a16:creationId xmlns:a16="http://schemas.microsoft.com/office/drawing/2014/main" id="{00000000-0008-0000-0100-0000F6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01" name="Text Box 394732">
          <a:extLst>
            <a:ext uri="{FF2B5EF4-FFF2-40B4-BE49-F238E27FC236}">
              <a16:creationId xmlns:a16="http://schemas.microsoft.com/office/drawing/2014/main" id="{00000000-0008-0000-0100-0000F7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02" name="Text Box 394733">
          <a:extLst>
            <a:ext uri="{FF2B5EF4-FFF2-40B4-BE49-F238E27FC236}">
              <a16:creationId xmlns:a16="http://schemas.microsoft.com/office/drawing/2014/main" id="{00000000-0008-0000-0100-0000F8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03" name="Text Box 394734">
          <a:extLst>
            <a:ext uri="{FF2B5EF4-FFF2-40B4-BE49-F238E27FC236}">
              <a16:creationId xmlns:a16="http://schemas.microsoft.com/office/drawing/2014/main" id="{00000000-0008-0000-0100-0000F9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04" name="Text Box 394735">
          <a:extLst>
            <a:ext uri="{FF2B5EF4-FFF2-40B4-BE49-F238E27FC236}">
              <a16:creationId xmlns:a16="http://schemas.microsoft.com/office/drawing/2014/main" id="{00000000-0008-0000-0100-0000FA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05" name="Text Box 394736">
          <a:extLst>
            <a:ext uri="{FF2B5EF4-FFF2-40B4-BE49-F238E27FC236}">
              <a16:creationId xmlns:a16="http://schemas.microsoft.com/office/drawing/2014/main" id="{00000000-0008-0000-0100-0000FB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06" name="Text Box 394737">
          <a:extLst>
            <a:ext uri="{FF2B5EF4-FFF2-40B4-BE49-F238E27FC236}">
              <a16:creationId xmlns:a16="http://schemas.microsoft.com/office/drawing/2014/main" id="{00000000-0008-0000-0100-0000FC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07" name="Text Box 394738">
          <a:extLst>
            <a:ext uri="{FF2B5EF4-FFF2-40B4-BE49-F238E27FC236}">
              <a16:creationId xmlns:a16="http://schemas.microsoft.com/office/drawing/2014/main" id="{00000000-0008-0000-0100-0000FD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08" name="Text Box 394739">
          <a:extLst>
            <a:ext uri="{FF2B5EF4-FFF2-40B4-BE49-F238E27FC236}">
              <a16:creationId xmlns:a16="http://schemas.microsoft.com/office/drawing/2014/main" id="{00000000-0008-0000-0100-0000FE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09" name="Text Box 394740">
          <a:extLst>
            <a:ext uri="{FF2B5EF4-FFF2-40B4-BE49-F238E27FC236}">
              <a16:creationId xmlns:a16="http://schemas.microsoft.com/office/drawing/2014/main" id="{00000000-0008-0000-0100-0000FF09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10" name="Text Box 394741">
          <a:extLst>
            <a:ext uri="{FF2B5EF4-FFF2-40B4-BE49-F238E27FC236}">
              <a16:creationId xmlns:a16="http://schemas.microsoft.com/office/drawing/2014/main" id="{00000000-0008-0000-0100-000000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11" name="Text Box 394742">
          <a:extLst>
            <a:ext uri="{FF2B5EF4-FFF2-40B4-BE49-F238E27FC236}">
              <a16:creationId xmlns:a16="http://schemas.microsoft.com/office/drawing/2014/main" id="{00000000-0008-0000-0100-000001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12" name="Text Box 394743">
          <a:extLst>
            <a:ext uri="{FF2B5EF4-FFF2-40B4-BE49-F238E27FC236}">
              <a16:creationId xmlns:a16="http://schemas.microsoft.com/office/drawing/2014/main" id="{00000000-0008-0000-0100-000002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13" name="Text Box 394345">
          <a:extLst>
            <a:ext uri="{FF2B5EF4-FFF2-40B4-BE49-F238E27FC236}">
              <a16:creationId xmlns:a16="http://schemas.microsoft.com/office/drawing/2014/main" id="{00000000-0008-0000-0100-000003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14" name="Text Box 394346">
          <a:extLst>
            <a:ext uri="{FF2B5EF4-FFF2-40B4-BE49-F238E27FC236}">
              <a16:creationId xmlns:a16="http://schemas.microsoft.com/office/drawing/2014/main" id="{00000000-0008-0000-0100-000004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15" name="Text Box 394347">
          <a:extLst>
            <a:ext uri="{FF2B5EF4-FFF2-40B4-BE49-F238E27FC236}">
              <a16:creationId xmlns:a16="http://schemas.microsoft.com/office/drawing/2014/main" id="{00000000-0008-0000-0100-000005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16" name="Text Box 394348">
          <a:extLst>
            <a:ext uri="{FF2B5EF4-FFF2-40B4-BE49-F238E27FC236}">
              <a16:creationId xmlns:a16="http://schemas.microsoft.com/office/drawing/2014/main" id="{00000000-0008-0000-0100-000006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17" name="Text Box 394349">
          <a:extLst>
            <a:ext uri="{FF2B5EF4-FFF2-40B4-BE49-F238E27FC236}">
              <a16:creationId xmlns:a16="http://schemas.microsoft.com/office/drawing/2014/main" id="{00000000-0008-0000-0100-000007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18" name="Text Box 394350">
          <a:extLst>
            <a:ext uri="{FF2B5EF4-FFF2-40B4-BE49-F238E27FC236}">
              <a16:creationId xmlns:a16="http://schemas.microsoft.com/office/drawing/2014/main" id="{00000000-0008-0000-0100-000008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19" name="Text Box 394351">
          <a:extLst>
            <a:ext uri="{FF2B5EF4-FFF2-40B4-BE49-F238E27FC236}">
              <a16:creationId xmlns:a16="http://schemas.microsoft.com/office/drawing/2014/main" id="{00000000-0008-0000-0100-000009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20" name="Text Box 394352">
          <a:extLst>
            <a:ext uri="{FF2B5EF4-FFF2-40B4-BE49-F238E27FC236}">
              <a16:creationId xmlns:a16="http://schemas.microsoft.com/office/drawing/2014/main" id="{00000000-0008-0000-0100-00000A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21" name="Text Box 394353">
          <a:extLst>
            <a:ext uri="{FF2B5EF4-FFF2-40B4-BE49-F238E27FC236}">
              <a16:creationId xmlns:a16="http://schemas.microsoft.com/office/drawing/2014/main" id="{00000000-0008-0000-0100-00000B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22" name="Text Box 394354">
          <a:extLst>
            <a:ext uri="{FF2B5EF4-FFF2-40B4-BE49-F238E27FC236}">
              <a16:creationId xmlns:a16="http://schemas.microsoft.com/office/drawing/2014/main" id="{00000000-0008-0000-0100-00000C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23" name="Text Box 394355">
          <a:extLst>
            <a:ext uri="{FF2B5EF4-FFF2-40B4-BE49-F238E27FC236}">
              <a16:creationId xmlns:a16="http://schemas.microsoft.com/office/drawing/2014/main" id="{00000000-0008-0000-0100-00000D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24" name="Text Box 394356">
          <a:extLst>
            <a:ext uri="{FF2B5EF4-FFF2-40B4-BE49-F238E27FC236}">
              <a16:creationId xmlns:a16="http://schemas.microsoft.com/office/drawing/2014/main" id="{00000000-0008-0000-0100-00000E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25" name="Text Box 394357">
          <a:extLst>
            <a:ext uri="{FF2B5EF4-FFF2-40B4-BE49-F238E27FC236}">
              <a16:creationId xmlns:a16="http://schemas.microsoft.com/office/drawing/2014/main" id="{00000000-0008-0000-0100-00000F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26" name="Text Box 394358">
          <a:extLst>
            <a:ext uri="{FF2B5EF4-FFF2-40B4-BE49-F238E27FC236}">
              <a16:creationId xmlns:a16="http://schemas.microsoft.com/office/drawing/2014/main" id="{00000000-0008-0000-0100-000010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27" name="Text Box 394359">
          <a:extLst>
            <a:ext uri="{FF2B5EF4-FFF2-40B4-BE49-F238E27FC236}">
              <a16:creationId xmlns:a16="http://schemas.microsoft.com/office/drawing/2014/main" id="{00000000-0008-0000-0100-000011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28" name="Text Box 394729">
          <a:extLst>
            <a:ext uri="{FF2B5EF4-FFF2-40B4-BE49-F238E27FC236}">
              <a16:creationId xmlns:a16="http://schemas.microsoft.com/office/drawing/2014/main" id="{00000000-0008-0000-0100-000012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29" name="Text Box 394730">
          <a:extLst>
            <a:ext uri="{FF2B5EF4-FFF2-40B4-BE49-F238E27FC236}">
              <a16:creationId xmlns:a16="http://schemas.microsoft.com/office/drawing/2014/main" id="{00000000-0008-0000-0100-000013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30" name="Text Box 394731">
          <a:extLst>
            <a:ext uri="{FF2B5EF4-FFF2-40B4-BE49-F238E27FC236}">
              <a16:creationId xmlns:a16="http://schemas.microsoft.com/office/drawing/2014/main" id="{00000000-0008-0000-0100-000014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31" name="Text Box 394732">
          <a:extLst>
            <a:ext uri="{FF2B5EF4-FFF2-40B4-BE49-F238E27FC236}">
              <a16:creationId xmlns:a16="http://schemas.microsoft.com/office/drawing/2014/main" id="{00000000-0008-0000-0100-000015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32" name="Text Box 394733">
          <a:extLst>
            <a:ext uri="{FF2B5EF4-FFF2-40B4-BE49-F238E27FC236}">
              <a16:creationId xmlns:a16="http://schemas.microsoft.com/office/drawing/2014/main" id="{00000000-0008-0000-0100-000016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33" name="Text Box 394734">
          <a:extLst>
            <a:ext uri="{FF2B5EF4-FFF2-40B4-BE49-F238E27FC236}">
              <a16:creationId xmlns:a16="http://schemas.microsoft.com/office/drawing/2014/main" id="{00000000-0008-0000-0100-000017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34" name="Text Box 394735">
          <a:extLst>
            <a:ext uri="{FF2B5EF4-FFF2-40B4-BE49-F238E27FC236}">
              <a16:creationId xmlns:a16="http://schemas.microsoft.com/office/drawing/2014/main" id="{00000000-0008-0000-0100-000018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35" name="Text Box 394736">
          <a:extLst>
            <a:ext uri="{FF2B5EF4-FFF2-40B4-BE49-F238E27FC236}">
              <a16:creationId xmlns:a16="http://schemas.microsoft.com/office/drawing/2014/main" id="{00000000-0008-0000-0100-000019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36" name="Text Box 394737">
          <a:extLst>
            <a:ext uri="{FF2B5EF4-FFF2-40B4-BE49-F238E27FC236}">
              <a16:creationId xmlns:a16="http://schemas.microsoft.com/office/drawing/2014/main" id="{00000000-0008-0000-0100-00001A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37" name="Text Box 394738">
          <a:extLst>
            <a:ext uri="{FF2B5EF4-FFF2-40B4-BE49-F238E27FC236}">
              <a16:creationId xmlns:a16="http://schemas.microsoft.com/office/drawing/2014/main" id="{00000000-0008-0000-0100-00001B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38" name="Text Box 394739">
          <a:extLst>
            <a:ext uri="{FF2B5EF4-FFF2-40B4-BE49-F238E27FC236}">
              <a16:creationId xmlns:a16="http://schemas.microsoft.com/office/drawing/2014/main" id="{00000000-0008-0000-0100-00001C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39" name="Text Box 394740">
          <a:extLst>
            <a:ext uri="{FF2B5EF4-FFF2-40B4-BE49-F238E27FC236}">
              <a16:creationId xmlns:a16="http://schemas.microsoft.com/office/drawing/2014/main" id="{00000000-0008-0000-0100-00001D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40" name="Text Box 394741">
          <a:extLst>
            <a:ext uri="{FF2B5EF4-FFF2-40B4-BE49-F238E27FC236}">
              <a16:creationId xmlns:a16="http://schemas.microsoft.com/office/drawing/2014/main" id="{00000000-0008-0000-0100-00001E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41" name="Text Box 394742">
          <a:extLst>
            <a:ext uri="{FF2B5EF4-FFF2-40B4-BE49-F238E27FC236}">
              <a16:creationId xmlns:a16="http://schemas.microsoft.com/office/drawing/2014/main" id="{00000000-0008-0000-0100-00001F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42" name="Text Box 394743">
          <a:extLst>
            <a:ext uri="{FF2B5EF4-FFF2-40B4-BE49-F238E27FC236}">
              <a16:creationId xmlns:a16="http://schemas.microsoft.com/office/drawing/2014/main" id="{00000000-0008-0000-0100-000020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57150" cy="76200"/>
    <xdr:sp macro="" textlink="">
      <xdr:nvSpPr>
        <xdr:cNvPr id="3843" name="Text Box 394360">
          <a:extLst>
            <a:ext uri="{FF2B5EF4-FFF2-40B4-BE49-F238E27FC236}">
              <a16:creationId xmlns:a16="http://schemas.microsoft.com/office/drawing/2014/main" id="{00000000-0008-0000-0100-000021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57150" cy="76200"/>
    <xdr:sp macro="" textlink="">
      <xdr:nvSpPr>
        <xdr:cNvPr id="3844" name="Text Box 394744">
          <a:extLst>
            <a:ext uri="{FF2B5EF4-FFF2-40B4-BE49-F238E27FC236}">
              <a16:creationId xmlns:a16="http://schemas.microsoft.com/office/drawing/2014/main" id="{00000000-0008-0000-0100-000022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45" name="Text Box 394345">
          <a:extLst>
            <a:ext uri="{FF2B5EF4-FFF2-40B4-BE49-F238E27FC236}">
              <a16:creationId xmlns:a16="http://schemas.microsoft.com/office/drawing/2014/main" id="{00000000-0008-0000-0100-000023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46" name="Text Box 394346">
          <a:extLst>
            <a:ext uri="{FF2B5EF4-FFF2-40B4-BE49-F238E27FC236}">
              <a16:creationId xmlns:a16="http://schemas.microsoft.com/office/drawing/2014/main" id="{00000000-0008-0000-0100-000024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47" name="Text Box 394347">
          <a:extLst>
            <a:ext uri="{FF2B5EF4-FFF2-40B4-BE49-F238E27FC236}">
              <a16:creationId xmlns:a16="http://schemas.microsoft.com/office/drawing/2014/main" id="{00000000-0008-0000-0100-000025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48" name="Text Box 394348">
          <a:extLst>
            <a:ext uri="{FF2B5EF4-FFF2-40B4-BE49-F238E27FC236}">
              <a16:creationId xmlns:a16="http://schemas.microsoft.com/office/drawing/2014/main" id="{00000000-0008-0000-0100-000026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49" name="Text Box 394349">
          <a:extLst>
            <a:ext uri="{FF2B5EF4-FFF2-40B4-BE49-F238E27FC236}">
              <a16:creationId xmlns:a16="http://schemas.microsoft.com/office/drawing/2014/main" id="{00000000-0008-0000-0100-000027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50" name="Text Box 394350">
          <a:extLst>
            <a:ext uri="{FF2B5EF4-FFF2-40B4-BE49-F238E27FC236}">
              <a16:creationId xmlns:a16="http://schemas.microsoft.com/office/drawing/2014/main" id="{00000000-0008-0000-0100-000028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51" name="Text Box 394351">
          <a:extLst>
            <a:ext uri="{FF2B5EF4-FFF2-40B4-BE49-F238E27FC236}">
              <a16:creationId xmlns:a16="http://schemas.microsoft.com/office/drawing/2014/main" id="{00000000-0008-0000-0100-000029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52" name="Text Box 394352">
          <a:extLst>
            <a:ext uri="{FF2B5EF4-FFF2-40B4-BE49-F238E27FC236}">
              <a16:creationId xmlns:a16="http://schemas.microsoft.com/office/drawing/2014/main" id="{00000000-0008-0000-0100-00002A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53" name="Text Box 394353">
          <a:extLst>
            <a:ext uri="{FF2B5EF4-FFF2-40B4-BE49-F238E27FC236}">
              <a16:creationId xmlns:a16="http://schemas.microsoft.com/office/drawing/2014/main" id="{00000000-0008-0000-0100-00002B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54" name="Text Box 394354">
          <a:extLst>
            <a:ext uri="{FF2B5EF4-FFF2-40B4-BE49-F238E27FC236}">
              <a16:creationId xmlns:a16="http://schemas.microsoft.com/office/drawing/2014/main" id="{00000000-0008-0000-0100-00002C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55" name="Text Box 394355">
          <a:extLst>
            <a:ext uri="{FF2B5EF4-FFF2-40B4-BE49-F238E27FC236}">
              <a16:creationId xmlns:a16="http://schemas.microsoft.com/office/drawing/2014/main" id="{00000000-0008-0000-0100-00002D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56" name="Text Box 394356">
          <a:extLst>
            <a:ext uri="{FF2B5EF4-FFF2-40B4-BE49-F238E27FC236}">
              <a16:creationId xmlns:a16="http://schemas.microsoft.com/office/drawing/2014/main" id="{00000000-0008-0000-0100-00002E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57" name="Text Box 394357">
          <a:extLst>
            <a:ext uri="{FF2B5EF4-FFF2-40B4-BE49-F238E27FC236}">
              <a16:creationId xmlns:a16="http://schemas.microsoft.com/office/drawing/2014/main" id="{00000000-0008-0000-0100-00002F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58" name="Text Box 394358">
          <a:extLst>
            <a:ext uri="{FF2B5EF4-FFF2-40B4-BE49-F238E27FC236}">
              <a16:creationId xmlns:a16="http://schemas.microsoft.com/office/drawing/2014/main" id="{00000000-0008-0000-0100-000030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59" name="Text Box 394359">
          <a:extLst>
            <a:ext uri="{FF2B5EF4-FFF2-40B4-BE49-F238E27FC236}">
              <a16:creationId xmlns:a16="http://schemas.microsoft.com/office/drawing/2014/main" id="{00000000-0008-0000-0100-000031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60" name="Text Box 394729">
          <a:extLst>
            <a:ext uri="{FF2B5EF4-FFF2-40B4-BE49-F238E27FC236}">
              <a16:creationId xmlns:a16="http://schemas.microsoft.com/office/drawing/2014/main" id="{00000000-0008-0000-0100-000032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61" name="Text Box 394730">
          <a:extLst>
            <a:ext uri="{FF2B5EF4-FFF2-40B4-BE49-F238E27FC236}">
              <a16:creationId xmlns:a16="http://schemas.microsoft.com/office/drawing/2014/main" id="{00000000-0008-0000-0100-000033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62" name="Text Box 394731">
          <a:extLst>
            <a:ext uri="{FF2B5EF4-FFF2-40B4-BE49-F238E27FC236}">
              <a16:creationId xmlns:a16="http://schemas.microsoft.com/office/drawing/2014/main" id="{00000000-0008-0000-0100-000034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63" name="Text Box 394732">
          <a:extLst>
            <a:ext uri="{FF2B5EF4-FFF2-40B4-BE49-F238E27FC236}">
              <a16:creationId xmlns:a16="http://schemas.microsoft.com/office/drawing/2014/main" id="{00000000-0008-0000-0100-000035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64" name="Text Box 394733">
          <a:extLst>
            <a:ext uri="{FF2B5EF4-FFF2-40B4-BE49-F238E27FC236}">
              <a16:creationId xmlns:a16="http://schemas.microsoft.com/office/drawing/2014/main" id="{00000000-0008-0000-0100-000036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65" name="Text Box 394734">
          <a:extLst>
            <a:ext uri="{FF2B5EF4-FFF2-40B4-BE49-F238E27FC236}">
              <a16:creationId xmlns:a16="http://schemas.microsoft.com/office/drawing/2014/main" id="{00000000-0008-0000-0100-000037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66" name="Text Box 394735">
          <a:extLst>
            <a:ext uri="{FF2B5EF4-FFF2-40B4-BE49-F238E27FC236}">
              <a16:creationId xmlns:a16="http://schemas.microsoft.com/office/drawing/2014/main" id="{00000000-0008-0000-0100-000038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67" name="Text Box 394736">
          <a:extLst>
            <a:ext uri="{FF2B5EF4-FFF2-40B4-BE49-F238E27FC236}">
              <a16:creationId xmlns:a16="http://schemas.microsoft.com/office/drawing/2014/main" id="{00000000-0008-0000-0100-000039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68" name="Text Box 394737">
          <a:extLst>
            <a:ext uri="{FF2B5EF4-FFF2-40B4-BE49-F238E27FC236}">
              <a16:creationId xmlns:a16="http://schemas.microsoft.com/office/drawing/2014/main" id="{00000000-0008-0000-0100-00003A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69" name="Text Box 394738">
          <a:extLst>
            <a:ext uri="{FF2B5EF4-FFF2-40B4-BE49-F238E27FC236}">
              <a16:creationId xmlns:a16="http://schemas.microsoft.com/office/drawing/2014/main" id="{00000000-0008-0000-0100-00003B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70" name="Text Box 394739">
          <a:extLst>
            <a:ext uri="{FF2B5EF4-FFF2-40B4-BE49-F238E27FC236}">
              <a16:creationId xmlns:a16="http://schemas.microsoft.com/office/drawing/2014/main" id="{00000000-0008-0000-0100-00003C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71" name="Text Box 394740">
          <a:extLst>
            <a:ext uri="{FF2B5EF4-FFF2-40B4-BE49-F238E27FC236}">
              <a16:creationId xmlns:a16="http://schemas.microsoft.com/office/drawing/2014/main" id="{00000000-0008-0000-0100-00003D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72" name="Text Box 394741">
          <a:extLst>
            <a:ext uri="{FF2B5EF4-FFF2-40B4-BE49-F238E27FC236}">
              <a16:creationId xmlns:a16="http://schemas.microsoft.com/office/drawing/2014/main" id="{00000000-0008-0000-0100-00003E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73" name="Text Box 394742">
          <a:extLst>
            <a:ext uri="{FF2B5EF4-FFF2-40B4-BE49-F238E27FC236}">
              <a16:creationId xmlns:a16="http://schemas.microsoft.com/office/drawing/2014/main" id="{00000000-0008-0000-0100-00003F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74" name="Text Box 394743">
          <a:extLst>
            <a:ext uri="{FF2B5EF4-FFF2-40B4-BE49-F238E27FC236}">
              <a16:creationId xmlns:a16="http://schemas.microsoft.com/office/drawing/2014/main" id="{00000000-0008-0000-0100-000040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57150" cy="76200"/>
    <xdr:sp macro="" textlink="">
      <xdr:nvSpPr>
        <xdr:cNvPr id="3875" name="Text Box 394360">
          <a:extLst>
            <a:ext uri="{FF2B5EF4-FFF2-40B4-BE49-F238E27FC236}">
              <a16:creationId xmlns:a16="http://schemas.microsoft.com/office/drawing/2014/main" id="{00000000-0008-0000-0100-000041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57150" cy="76200"/>
    <xdr:sp macro="" textlink="">
      <xdr:nvSpPr>
        <xdr:cNvPr id="3876" name="Text Box 394744">
          <a:extLst>
            <a:ext uri="{FF2B5EF4-FFF2-40B4-BE49-F238E27FC236}">
              <a16:creationId xmlns:a16="http://schemas.microsoft.com/office/drawing/2014/main" id="{00000000-0008-0000-0100-000042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77" name="Text Box 394345">
          <a:extLst>
            <a:ext uri="{FF2B5EF4-FFF2-40B4-BE49-F238E27FC236}">
              <a16:creationId xmlns:a16="http://schemas.microsoft.com/office/drawing/2014/main" id="{00000000-0008-0000-0100-000043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78" name="Text Box 394346">
          <a:extLst>
            <a:ext uri="{FF2B5EF4-FFF2-40B4-BE49-F238E27FC236}">
              <a16:creationId xmlns:a16="http://schemas.microsoft.com/office/drawing/2014/main" id="{00000000-0008-0000-0100-000044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79" name="Text Box 394347">
          <a:extLst>
            <a:ext uri="{FF2B5EF4-FFF2-40B4-BE49-F238E27FC236}">
              <a16:creationId xmlns:a16="http://schemas.microsoft.com/office/drawing/2014/main" id="{00000000-0008-0000-0100-000045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80" name="Text Box 394348">
          <a:extLst>
            <a:ext uri="{FF2B5EF4-FFF2-40B4-BE49-F238E27FC236}">
              <a16:creationId xmlns:a16="http://schemas.microsoft.com/office/drawing/2014/main" id="{00000000-0008-0000-0100-000046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81" name="Text Box 394349">
          <a:extLst>
            <a:ext uri="{FF2B5EF4-FFF2-40B4-BE49-F238E27FC236}">
              <a16:creationId xmlns:a16="http://schemas.microsoft.com/office/drawing/2014/main" id="{00000000-0008-0000-0100-000047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82" name="Text Box 394350">
          <a:extLst>
            <a:ext uri="{FF2B5EF4-FFF2-40B4-BE49-F238E27FC236}">
              <a16:creationId xmlns:a16="http://schemas.microsoft.com/office/drawing/2014/main" id="{00000000-0008-0000-0100-000048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83" name="Text Box 394351">
          <a:extLst>
            <a:ext uri="{FF2B5EF4-FFF2-40B4-BE49-F238E27FC236}">
              <a16:creationId xmlns:a16="http://schemas.microsoft.com/office/drawing/2014/main" id="{00000000-0008-0000-0100-000049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84" name="Text Box 394352">
          <a:extLst>
            <a:ext uri="{FF2B5EF4-FFF2-40B4-BE49-F238E27FC236}">
              <a16:creationId xmlns:a16="http://schemas.microsoft.com/office/drawing/2014/main" id="{00000000-0008-0000-0100-00004A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85" name="Text Box 394353">
          <a:extLst>
            <a:ext uri="{FF2B5EF4-FFF2-40B4-BE49-F238E27FC236}">
              <a16:creationId xmlns:a16="http://schemas.microsoft.com/office/drawing/2014/main" id="{00000000-0008-0000-0100-00004B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86" name="Text Box 394354">
          <a:extLst>
            <a:ext uri="{FF2B5EF4-FFF2-40B4-BE49-F238E27FC236}">
              <a16:creationId xmlns:a16="http://schemas.microsoft.com/office/drawing/2014/main" id="{00000000-0008-0000-0100-00004C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87" name="Text Box 394355">
          <a:extLst>
            <a:ext uri="{FF2B5EF4-FFF2-40B4-BE49-F238E27FC236}">
              <a16:creationId xmlns:a16="http://schemas.microsoft.com/office/drawing/2014/main" id="{00000000-0008-0000-0100-00004D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88" name="Text Box 394356">
          <a:extLst>
            <a:ext uri="{FF2B5EF4-FFF2-40B4-BE49-F238E27FC236}">
              <a16:creationId xmlns:a16="http://schemas.microsoft.com/office/drawing/2014/main" id="{00000000-0008-0000-0100-00004E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89" name="Text Box 394357">
          <a:extLst>
            <a:ext uri="{FF2B5EF4-FFF2-40B4-BE49-F238E27FC236}">
              <a16:creationId xmlns:a16="http://schemas.microsoft.com/office/drawing/2014/main" id="{00000000-0008-0000-0100-00004F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90" name="Text Box 394358">
          <a:extLst>
            <a:ext uri="{FF2B5EF4-FFF2-40B4-BE49-F238E27FC236}">
              <a16:creationId xmlns:a16="http://schemas.microsoft.com/office/drawing/2014/main" id="{00000000-0008-0000-0100-000050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91" name="Text Box 394359">
          <a:extLst>
            <a:ext uri="{FF2B5EF4-FFF2-40B4-BE49-F238E27FC236}">
              <a16:creationId xmlns:a16="http://schemas.microsoft.com/office/drawing/2014/main" id="{00000000-0008-0000-0100-000051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92" name="Text Box 394729">
          <a:extLst>
            <a:ext uri="{FF2B5EF4-FFF2-40B4-BE49-F238E27FC236}">
              <a16:creationId xmlns:a16="http://schemas.microsoft.com/office/drawing/2014/main" id="{00000000-0008-0000-0100-000052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93" name="Text Box 394730">
          <a:extLst>
            <a:ext uri="{FF2B5EF4-FFF2-40B4-BE49-F238E27FC236}">
              <a16:creationId xmlns:a16="http://schemas.microsoft.com/office/drawing/2014/main" id="{00000000-0008-0000-0100-000053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94" name="Text Box 394731">
          <a:extLst>
            <a:ext uri="{FF2B5EF4-FFF2-40B4-BE49-F238E27FC236}">
              <a16:creationId xmlns:a16="http://schemas.microsoft.com/office/drawing/2014/main" id="{00000000-0008-0000-0100-000054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95" name="Text Box 394732">
          <a:extLst>
            <a:ext uri="{FF2B5EF4-FFF2-40B4-BE49-F238E27FC236}">
              <a16:creationId xmlns:a16="http://schemas.microsoft.com/office/drawing/2014/main" id="{00000000-0008-0000-0100-000055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96" name="Text Box 394733">
          <a:extLst>
            <a:ext uri="{FF2B5EF4-FFF2-40B4-BE49-F238E27FC236}">
              <a16:creationId xmlns:a16="http://schemas.microsoft.com/office/drawing/2014/main" id="{00000000-0008-0000-0100-000056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97" name="Text Box 394734">
          <a:extLst>
            <a:ext uri="{FF2B5EF4-FFF2-40B4-BE49-F238E27FC236}">
              <a16:creationId xmlns:a16="http://schemas.microsoft.com/office/drawing/2014/main" id="{00000000-0008-0000-0100-000057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98" name="Text Box 394735">
          <a:extLst>
            <a:ext uri="{FF2B5EF4-FFF2-40B4-BE49-F238E27FC236}">
              <a16:creationId xmlns:a16="http://schemas.microsoft.com/office/drawing/2014/main" id="{00000000-0008-0000-0100-000058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899" name="Text Box 394736">
          <a:extLst>
            <a:ext uri="{FF2B5EF4-FFF2-40B4-BE49-F238E27FC236}">
              <a16:creationId xmlns:a16="http://schemas.microsoft.com/office/drawing/2014/main" id="{00000000-0008-0000-0100-000059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00" name="Text Box 394737">
          <a:extLst>
            <a:ext uri="{FF2B5EF4-FFF2-40B4-BE49-F238E27FC236}">
              <a16:creationId xmlns:a16="http://schemas.microsoft.com/office/drawing/2014/main" id="{00000000-0008-0000-0100-00005A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01" name="Text Box 394738">
          <a:extLst>
            <a:ext uri="{FF2B5EF4-FFF2-40B4-BE49-F238E27FC236}">
              <a16:creationId xmlns:a16="http://schemas.microsoft.com/office/drawing/2014/main" id="{00000000-0008-0000-0100-00005B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02" name="Text Box 394739">
          <a:extLst>
            <a:ext uri="{FF2B5EF4-FFF2-40B4-BE49-F238E27FC236}">
              <a16:creationId xmlns:a16="http://schemas.microsoft.com/office/drawing/2014/main" id="{00000000-0008-0000-0100-00005C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03" name="Text Box 394740">
          <a:extLst>
            <a:ext uri="{FF2B5EF4-FFF2-40B4-BE49-F238E27FC236}">
              <a16:creationId xmlns:a16="http://schemas.microsoft.com/office/drawing/2014/main" id="{00000000-0008-0000-0100-00005D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04" name="Text Box 394741">
          <a:extLst>
            <a:ext uri="{FF2B5EF4-FFF2-40B4-BE49-F238E27FC236}">
              <a16:creationId xmlns:a16="http://schemas.microsoft.com/office/drawing/2014/main" id="{00000000-0008-0000-0100-00005E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05" name="Text Box 394742">
          <a:extLst>
            <a:ext uri="{FF2B5EF4-FFF2-40B4-BE49-F238E27FC236}">
              <a16:creationId xmlns:a16="http://schemas.microsoft.com/office/drawing/2014/main" id="{00000000-0008-0000-0100-00005F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06" name="Text Box 394743">
          <a:extLst>
            <a:ext uri="{FF2B5EF4-FFF2-40B4-BE49-F238E27FC236}">
              <a16:creationId xmlns:a16="http://schemas.microsoft.com/office/drawing/2014/main" id="{00000000-0008-0000-0100-000060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07" name="Text Box 394345">
          <a:extLst>
            <a:ext uri="{FF2B5EF4-FFF2-40B4-BE49-F238E27FC236}">
              <a16:creationId xmlns:a16="http://schemas.microsoft.com/office/drawing/2014/main" id="{00000000-0008-0000-0100-000061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08" name="Text Box 394346">
          <a:extLst>
            <a:ext uri="{FF2B5EF4-FFF2-40B4-BE49-F238E27FC236}">
              <a16:creationId xmlns:a16="http://schemas.microsoft.com/office/drawing/2014/main" id="{00000000-0008-0000-0100-000062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09" name="Text Box 394347">
          <a:extLst>
            <a:ext uri="{FF2B5EF4-FFF2-40B4-BE49-F238E27FC236}">
              <a16:creationId xmlns:a16="http://schemas.microsoft.com/office/drawing/2014/main" id="{00000000-0008-0000-0100-000063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10" name="Text Box 394348">
          <a:extLst>
            <a:ext uri="{FF2B5EF4-FFF2-40B4-BE49-F238E27FC236}">
              <a16:creationId xmlns:a16="http://schemas.microsoft.com/office/drawing/2014/main" id="{00000000-0008-0000-0100-000064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11" name="Text Box 394349">
          <a:extLst>
            <a:ext uri="{FF2B5EF4-FFF2-40B4-BE49-F238E27FC236}">
              <a16:creationId xmlns:a16="http://schemas.microsoft.com/office/drawing/2014/main" id="{00000000-0008-0000-0100-000065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12" name="Text Box 394350">
          <a:extLst>
            <a:ext uri="{FF2B5EF4-FFF2-40B4-BE49-F238E27FC236}">
              <a16:creationId xmlns:a16="http://schemas.microsoft.com/office/drawing/2014/main" id="{00000000-0008-0000-0100-000066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13" name="Text Box 394351">
          <a:extLst>
            <a:ext uri="{FF2B5EF4-FFF2-40B4-BE49-F238E27FC236}">
              <a16:creationId xmlns:a16="http://schemas.microsoft.com/office/drawing/2014/main" id="{00000000-0008-0000-0100-000067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14" name="Text Box 394352">
          <a:extLst>
            <a:ext uri="{FF2B5EF4-FFF2-40B4-BE49-F238E27FC236}">
              <a16:creationId xmlns:a16="http://schemas.microsoft.com/office/drawing/2014/main" id="{00000000-0008-0000-0100-000068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15" name="Text Box 394353">
          <a:extLst>
            <a:ext uri="{FF2B5EF4-FFF2-40B4-BE49-F238E27FC236}">
              <a16:creationId xmlns:a16="http://schemas.microsoft.com/office/drawing/2014/main" id="{00000000-0008-0000-0100-000069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16" name="Text Box 394354">
          <a:extLst>
            <a:ext uri="{FF2B5EF4-FFF2-40B4-BE49-F238E27FC236}">
              <a16:creationId xmlns:a16="http://schemas.microsoft.com/office/drawing/2014/main" id="{00000000-0008-0000-0100-00006A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17" name="Text Box 394355">
          <a:extLst>
            <a:ext uri="{FF2B5EF4-FFF2-40B4-BE49-F238E27FC236}">
              <a16:creationId xmlns:a16="http://schemas.microsoft.com/office/drawing/2014/main" id="{00000000-0008-0000-0100-00006B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18" name="Text Box 394356">
          <a:extLst>
            <a:ext uri="{FF2B5EF4-FFF2-40B4-BE49-F238E27FC236}">
              <a16:creationId xmlns:a16="http://schemas.microsoft.com/office/drawing/2014/main" id="{00000000-0008-0000-0100-00006C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19" name="Text Box 394357">
          <a:extLst>
            <a:ext uri="{FF2B5EF4-FFF2-40B4-BE49-F238E27FC236}">
              <a16:creationId xmlns:a16="http://schemas.microsoft.com/office/drawing/2014/main" id="{00000000-0008-0000-0100-00006D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20" name="Text Box 394358">
          <a:extLst>
            <a:ext uri="{FF2B5EF4-FFF2-40B4-BE49-F238E27FC236}">
              <a16:creationId xmlns:a16="http://schemas.microsoft.com/office/drawing/2014/main" id="{00000000-0008-0000-0100-00006E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21" name="Text Box 394359">
          <a:extLst>
            <a:ext uri="{FF2B5EF4-FFF2-40B4-BE49-F238E27FC236}">
              <a16:creationId xmlns:a16="http://schemas.microsoft.com/office/drawing/2014/main" id="{00000000-0008-0000-0100-00006F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22" name="Text Box 394729">
          <a:extLst>
            <a:ext uri="{FF2B5EF4-FFF2-40B4-BE49-F238E27FC236}">
              <a16:creationId xmlns:a16="http://schemas.microsoft.com/office/drawing/2014/main" id="{00000000-0008-0000-0100-000070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23" name="Text Box 394730">
          <a:extLst>
            <a:ext uri="{FF2B5EF4-FFF2-40B4-BE49-F238E27FC236}">
              <a16:creationId xmlns:a16="http://schemas.microsoft.com/office/drawing/2014/main" id="{00000000-0008-0000-0100-000071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24" name="Text Box 394731">
          <a:extLst>
            <a:ext uri="{FF2B5EF4-FFF2-40B4-BE49-F238E27FC236}">
              <a16:creationId xmlns:a16="http://schemas.microsoft.com/office/drawing/2014/main" id="{00000000-0008-0000-0100-000072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25" name="Text Box 394732">
          <a:extLst>
            <a:ext uri="{FF2B5EF4-FFF2-40B4-BE49-F238E27FC236}">
              <a16:creationId xmlns:a16="http://schemas.microsoft.com/office/drawing/2014/main" id="{00000000-0008-0000-0100-000073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26" name="Text Box 394733">
          <a:extLst>
            <a:ext uri="{FF2B5EF4-FFF2-40B4-BE49-F238E27FC236}">
              <a16:creationId xmlns:a16="http://schemas.microsoft.com/office/drawing/2014/main" id="{00000000-0008-0000-0100-000074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27" name="Text Box 394734">
          <a:extLst>
            <a:ext uri="{FF2B5EF4-FFF2-40B4-BE49-F238E27FC236}">
              <a16:creationId xmlns:a16="http://schemas.microsoft.com/office/drawing/2014/main" id="{00000000-0008-0000-0100-000075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28" name="Text Box 394735">
          <a:extLst>
            <a:ext uri="{FF2B5EF4-FFF2-40B4-BE49-F238E27FC236}">
              <a16:creationId xmlns:a16="http://schemas.microsoft.com/office/drawing/2014/main" id="{00000000-0008-0000-0100-000076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29" name="Text Box 394736">
          <a:extLst>
            <a:ext uri="{FF2B5EF4-FFF2-40B4-BE49-F238E27FC236}">
              <a16:creationId xmlns:a16="http://schemas.microsoft.com/office/drawing/2014/main" id="{00000000-0008-0000-0100-000077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30" name="Text Box 394737">
          <a:extLst>
            <a:ext uri="{FF2B5EF4-FFF2-40B4-BE49-F238E27FC236}">
              <a16:creationId xmlns:a16="http://schemas.microsoft.com/office/drawing/2014/main" id="{00000000-0008-0000-0100-000078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31" name="Text Box 394738">
          <a:extLst>
            <a:ext uri="{FF2B5EF4-FFF2-40B4-BE49-F238E27FC236}">
              <a16:creationId xmlns:a16="http://schemas.microsoft.com/office/drawing/2014/main" id="{00000000-0008-0000-0100-000079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32" name="Text Box 394739">
          <a:extLst>
            <a:ext uri="{FF2B5EF4-FFF2-40B4-BE49-F238E27FC236}">
              <a16:creationId xmlns:a16="http://schemas.microsoft.com/office/drawing/2014/main" id="{00000000-0008-0000-0100-00007A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33" name="Text Box 394740">
          <a:extLst>
            <a:ext uri="{FF2B5EF4-FFF2-40B4-BE49-F238E27FC236}">
              <a16:creationId xmlns:a16="http://schemas.microsoft.com/office/drawing/2014/main" id="{00000000-0008-0000-0100-00007B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34" name="Text Box 394741">
          <a:extLst>
            <a:ext uri="{FF2B5EF4-FFF2-40B4-BE49-F238E27FC236}">
              <a16:creationId xmlns:a16="http://schemas.microsoft.com/office/drawing/2014/main" id="{00000000-0008-0000-0100-00007C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35" name="Text Box 394742">
          <a:extLst>
            <a:ext uri="{FF2B5EF4-FFF2-40B4-BE49-F238E27FC236}">
              <a16:creationId xmlns:a16="http://schemas.microsoft.com/office/drawing/2014/main" id="{00000000-0008-0000-0100-00007D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36" name="Text Box 394743">
          <a:extLst>
            <a:ext uri="{FF2B5EF4-FFF2-40B4-BE49-F238E27FC236}">
              <a16:creationId xmlns:a16="http://schemas.microsoft.com/office/drawing/2014/main" id="{00000000-0008-0000-0100-00007E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37" name="Text Box 394345">
          <a:extLst>
            <a:ext uri="{FF2B5EF4-FFF2-40B4-BE49-F238E27FC236}">
              <a16:creationId xmlns:a16="http://schemas.microsoft.com/office/drawing/2014/main" id="{00000000-0008-0000-0100-00007F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38" name="Text Box 394346">
          <a:extLst>
            <a:ext uri="{FF2B5EF4-FFF2-40B4-BE49-F238E27FC236}">
              <a16:creationId xmlns:a16="http://schemas.microsoft.com/office/drawing/2014/main" id="{00000000-0008-0000-0100-000080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39" name="Text Box 394347">
          <a:extLst>
            <a:ext uri="{FF2B5EF4-FFF2-40B4-BE49-F238E27FC236}">
              <a16:creationId xmlns:a16="http://schemas.microsoft.com/office/drawing/2014/main" id="{00000000-0008-0000-0100-000081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40" name="Text Box 394348">
          <a:extLst>
            <a:ext uri="{FF2B5EF4-FFF2-40B4-BE49-F238E27FC236}">
              <a16:creationId xmlns:a16="http://schemas.microsoft.com/office/drawing/2014/main" id="{00000000-0008-0000-0100-000082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41" name="Text Box 394349">
          <a:extLst>
            <a:ext uri="{FF2B5EF4-FFF2-40B4-BE49-F238E27FC236}">
              <a16:creationId xmlns:a16="http://schemas.microsoft.com/office/drawing/2014/main" id="{00000000-0008-0000-0100-000083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42" name="Text Box 394350">
          <a:extLst>
            <a:ext uri="{FF2B5EF4-FFF2-40B4-BE49-F238E27FC236}">
              <a16:creationId xmlns:a16="http://schemas.microsoft.com/office/drawing/2014/main" id="{00000000-0008-0000-0100-000084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43" name="Text Box 394351">
          <a:extLst>
            <a:ext uri="{FF2B5EF4-FFF2-40B4-BE49-F238E27FC236}">
              <a16:creationId xmlns:a16="http://schemas.microsoft.com/office/drawing/2014/main" id="{00000000-0008-0000-0100-000085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44" name="Text Box 394352">
          <a:extLst>
            <a:ext uri="{FF2B5EF4-FFF2-40B4-BE49-F238E27FC236}">
              <a16:creationId xmlns:a16="http://schemas.microsoft.com/office/drawing/2014/main" id="{00000000-0008-0000-0100-000086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45" name="Text Box 394353">
          <a:extLst>
            <a:ext uri="{FF2B5EF4-FFF2-40B4-BE49-F238E27FC236}">
              <a16:creationId xmlns:a16="http://schemas.microsoft.com/office/drawing/2014/main" id="{00000000-0008-0000-0100-000087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46" name="Text Box 394354">
          <a:extLst>
            <a:ext uri="{FF2B5EF4-FFF2-40B4-BE49-F238E27FC236}">
              <a16:creationId xmlns:a16="http://schemas.microsoft.com/office/drawing/2014/main" id="{00000000-0008-0000-0100-000088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47" name="Text Box 394355">
          <a:extLst>
            <a:ext uri="{FF2B5EF4-FFF2-40B4-BE49-F238E27FC236}">
              <a16:creationId xmlns:a16="http://schemas.microsoft.com/office/drawing/2014/main" id="{00000000-0008-0000-0100-000089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48" name="Text Box 394356">
          <a:extLst>
            <a:ext uri="{FF2B5EF4-FFF2-40B4-BE49-F238E27FC236}">
              <a16:creationId xmlns:a16="http://schemas.microsoft.com/office/drawing/2014/main" id="{00000000-0008-0000-0100-00008A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49" name="Text Box 394357">
          <a:extLst>
            <a:ext uri="{FF2B5EF4-FFF2-40B4-BE49-F238E27FC236}">
              <a16:creationId xmlns:a16="http://schemas.microsoft.com/office/drawing/2014/main" id="{00000000-0008-0000-0100-00008B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50" name="Text Box 394358">
          <a:extLst>
            <a:ext uri="{FF2B5EF4-FFF2-40B4-BE49-F238E27FC236}">
              <a16:creationId xmlns:a16="http://schemas.microsoft.com/office/drawing/2014/main" id="{00000000-0008-0000-0100-00008C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51" name="Text Box 394359">
          <a:extLst>
            <a:ext uri="{FF2B5EF4-FFF2-40B4-BE49-F238E27FC236}">
              <a16:creationId xmlns:a16="http://schemas.microsoft.com/office/drawing/2014/main" id="{00000000-0008-0000-0100-00008D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52" name="Text Box 394729">
          <a:extLst>
            <a:ext uri="{FF2B5EF4-FFF2-40B4-BE49-F238E27FC236}">
              <a16:creationId xmlns:a16="http://schemas.microsoft.com/office/drawing/2014/main" id="{00000000-0008-0000-0100-00008E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53" name="Text Box 394730">
          <a:extLst>
            <a:ext uri="{FF2B5EF4-FFF2-40B4-BE49-F238E27FC236}">
              <a16:creationId xmlns:a16="http://schemas.microsoft.com/office/drawing/2014/main" id="{00000000-0008-0000-0100-00008F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54" name="Text Box 394731">
          <a:extLst>
            <a:ext uri="{FF2B5EF4-FFF2-40B4-BE49-F238E27FC236}">
              <a16:creationId xmlns:a16="http://schemas.microsoft.com/office/drawing/2014/main" id="{00000000-0008-0000-0100-000090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55" name="Text Box 394732">
          <a:extLst>
            <a:ext uri="{FF2B5EF4-FFF2-40B4-BE49-F238E27FC236}">
              <a16:creationId xmlns:a16="http://schemas.microsoft.com/office/drawing/2014/main" id="{00000000-0008-0000-0100-000091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56" name="Text Box 394733">
          <a:extLst>
            <a:ext uri="{FF2B5EF4-FFF2-40B4-BE49-F238E27FC236}">
              <a16:creationId xmlns:a16="http://schemas.microsoft.com/office/drawing/2014/main" id="{00000000-0008-0000-0100-000092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57" name="Text Box 394734">
          <a:extLst>
            <a:ext uri="{FF2B5EF4-FFF2-40B4-BE49-F238E27FC236}">
              <a16:creationId xmlns:a16="http://schemas.microsoft.com/office/drawing/2014/main" id="{00000000-0008-0000-0100-000093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58" name="Text Box 394735">
          <a:extLst>
            <a:ext uri="{FF2B5EF4-FFF2-40B4-BE49-F238E27FC236}">
              <a16:creationId xmlns:a16="http://schemas.microsoft.com/office/drawing/2014/main" id="{00000000-0008-0000-0100-000094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59" name="Text Box 394736">
          <a:extLst>
            <a:ext uri="{FF2B5EF4-FFF2-40B4-BE49-F238E27FC236}">
              <a16:creationId xmlns:a16="http://schemas.microsoft.com/office/drawing/2014/main" id="{00000000-0008-0000-0100-000095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60" name="Text Box 394737">
          <a:extLst>
            <a:ext uri="{FF2B5EF4-FFF2-40B4-BE49-F238E27FC236}">
              <a16:creationId xmlns:a16="http://schemas.microsoft.com/office/drawing/2014/main" id="{00000000-0008-0000-0100-000096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61" name="Text Box 394738">
          <a:extLst>
            <a:ext uri="{FF2B5EF4-FFF2-40B4-BE49-F238E27FC236}">
              <a16:creationId xmlns:a16="http://schemas.microsoft.com/office/drawing/2014/main" id="{00000000-0008-0000-0100-000097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62" name="Text Box 394739">
          <a:extLst>
            <a:ext uri="{FF2B5EF4-FFF2-40B4-BE49-F238E27FC236}">
              <a16:creationId xmlns:a16="http://schemas.microsoft.com/office/drawing/2014/main" id="{00000000-0008-0000-0100-000098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63" name="Text Box 394740">
          <a:extLst>
            <a:ext uri="{FF2B5EF4-FFF2-40B4-BE49-F238E27FC236}">
              <a16:creationId xmlns:a16="http://schemas.microsoft.com/office/drawing/2014/main" id="{00000000-0008-0000-0100-000099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64" name="Text Box 394741">
          <a:extLst>
            <a:ext uri="{FF2B5EF4-FFF2-40B4-BE49-F238E27FC236}">
              <a16:creationId xmlns:a16="http://schemas.microsoft.com/office/drawing/2014/main" id="{00000000-0008-0000-0100-00009A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65" name="Text Box 394742">
          <a:extLst>
            <a:ext uri="{FF2B5EF4-FFF2-40B4-BE49-F238E27FC236}">
              <a16:creationId xmlns:a16="http://schemas.microsoft.com/office/drawing/2014/main" id="{00000000-0008-0000-0100-00009B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66" name="Text Box 394743">
          <a:extLst>
            <a:ext uri="{FF2B5EF4-FFF2-40B4-BE49-F238E27FC236}">
              <a16:creationId xmlns:a16="http://schemas.microsoft.com/office/drawing/2014/main" id="{00000000-0008-0000-0100-00009C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57150" cy="76200"/>
    <xdr:sp macro="" textlink="">
      <xdr:nvSpPr>
        <xdr:cNvPr id="3967" name="Text Box 394360">
          <a:extLst>
            <a:ext uri="{FF2B5EF4-FFF2-40B4-BE49-F238E27FC236}">
              <a16:creationId xmlns:a16="http://schemas.microsoft.com/office/drawing/2014/main" id="{00000000-0008-0000-0100-00009D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57150" cy="76200"/>
    <xdr:sp macro="" textlink="">
      <xdr:nvSpPr>
        <xdr:cNvPr id="3968" name="Text Box 394744">
          <a:extLst>
            <a:ext uri="{FF2B5EF4-FFF2-40B4-BE49-F238E27FC236}">
              <a16:creationId xmlns:a16="http://schemas.microsoft.com/office/drawing/2014/main" id="{00000000-0008-0000-0100-00009E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69" name="Text Box 394345">
          <a:extLst>
            <a:ext uri="{FF2B5EF4-FFF2-40B4-BE49-F238E27FC236}">
              <a16:creationId xmlns:a16="http://schemas.microsoft.com/office/drawing/2014/main" id="{00000000-0008-0000-0100-00009F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70" name="Text Box 394346">
          <a:extLst>
            <a:ext uri="{FF2B5EF4-FFF2-40B4-BE49-F238E27FC236}">
              <a16:creationId xmlns:a16="http://schemas.microsoft.com/office/drawing/2014/main" id="{00000000-0008-0000-0100-0000A0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71" name="Text Box 394347">
          <a:extLst>
            <a:ext uri="{FF2B5EF4-FFF2-40B4-BE49-F238E27FC236}">
              <a16:creationId xmlns:a16="http://schemas.microsoft.com/office/drawing/2014/main" id="{00000000-0008-0000-0100-0000A1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72" name="Text Box 394348">
          <a:extLst>
            <a:ext uri="{FF2B5EF4-FFF2-40B4-BE49-F238E27FC236}">
              <a16:creationId xmlns:a16="http://schemas.microsoft.com/office/drawing/2014/main" id="{00000000-0008-0000-0100-0000A2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73" name="Text Box 394349">
          <a:extLst>
            <a:ext uri="{FF2B5EF4-FFF2-40B4-BE49-F238E27FC236}">
              <a16:creationId xmlns:a16="http://schemas.microsoft.com/office/drawing/2014/main" id="{00000000-0008-0000-0100-0000A3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74" name="Text Box 394350">
          <a:extLst>
            <a:ext uri="{FF2B5EF4-FFF2-40B4-BE49-F238E27FC236}">
              <a16:creationId xmlns:a16="http://schemas.microsoft.com/office/drawing/2014/main" id="{00000000-0008-0000-0100-0000A4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75" name="Text Box 394351">
          <a:extLst>
            <a:ext uri="{FF2B5EF4-FFF2-40B4-BE49-F238E27FC236}">
              <a16:creationId xmlns:a16="http://schemas.microsoft.com/office/drawing/2014/main" id="{00000000-0008-0000-0100-0000A5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76" name="Text Box 394352">
          <a:extLst>
            <a:ext uri="{FF2B5EF4-FFF2-40B4-BE49-F238E27FC236}">
              <a16:creationId xmlns:a16="http://schemas.microsoft.com/office/drawing/2014/main" id="{00000000-0008-0000-0100-0000A6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77" name="Text Box 394353">
          <a:extLst>
            <a:ext uri="{FF2B5EF4-FFF2-40B4-BE49-F238E27FC236}">
              <a16:creationId xmlns:a16="http://schemas.microsoft.com/office/drawing/2014/main" id="{00000000-0008-0000-0100-0000A7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78" name="Text Box 394354">
          <a:extLst>
            <a:ext uri="{FF2B5EF4-FFF2-40B4-BE49-F238E27FC236}">
              <a16:creationId xmlns:a16="http://schemas.microsoft.com/office/drawing/2014/main" id="{00000000-0008-0000-0100-0000A8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79" name="Text Box 394355">
          <a:extLst>
            <a:ext uri="{FF2B5EF4-FFF2-40B4-BE49-F238E27FC236}">
              <a16:creationId xmlns:a16="http://schemas.microsoft.com/office/drawing/2014/main" id="{00000000-0008-0000-0100-0000A9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80" name="Text Box 394356">
          <a:extLst>
            <a:ext uri="{FF2B5EF4-FFF2-40B4-BE49-F238E27FC236}">
              <a16:creationId xmlns:a16="http://schemas.microsoft.com/office/drawing/2014/main" id="{00000000-0008-0000-0100-0000AA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81" name="Text Box 394357">
          <a:extLst>
            <a:ext uri="{FF2B5EF4-FFF2-40B4-BE49-F238E27FC236}">
              <a16:creationId xmlns:a16="http://schemas.microsoft.com/office/drawing/2014/main" id="{00000000-0008-0000-0100-0000AB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82" name="Text Box 394358">
          <a:extLst>
            <a:ext uri="{FF2B5EF4-FFF2-40B4-BE49-F238E27FC236}">
              <a16:creationId xmlns:a16="http://schemas.microsoft.com/office/drawing/2014/main" id="{00000000-0008-0000-0100-0000AC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83" name="Text Box 394359">
          <a:extLst>
            <a:ext uri="{FF2B5EF4-FFF2-40B4-BE49-F238E27FC236}">
              <a16:creationId xmlns:a16="http://schemas.microsoft.com/office/drawing/2014/main" id="{00000000-0008-0000-0100-0000AD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84" name="Text Box 394729">
          <a:extLst>
            <a:ext uri="{FF2B5EF4-FFF2-40B4-BE49-F238E27FC236}">
              <a16:creationId xmlns:a16="http://schemas.microsoft.com/office/drawing/2014/main" id="{00000000-0008-0000-0100-0000AE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85" name="Text Box 394730">
          <a:extLst>
            <a:ext uri="{FF2B5EF4-FFF2-40B4-BE49-F238E27FC236}">
              <a16:creationId xmlns:a16="http://schemas.microsoft.com/office/drawing/2014/main" id="{00000000-0008-0000-0100-0000AF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86" name="Text Box 394731">
          <a:extLst>
            <a:ext uri="{FF2B5EF4-FFF2-40B4-BE49-F238E27FC236}">
              <a16:creationId xmlns:a16="http://schemas.microsoft.com/office/drawing/2014/main" id="{00000000-0008-0000-0100-0000B0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87" name="Text Box 394732">
          <a:extLst>
            <a:ext uri="{FF2B5EF4-FFF2-40B4-BE49-F238E27FC236}">
              <a16:creationId xmlns:a16="http://schemas.microsoft.com/office/drawing/2014/main" id="{00000000-0008-0000-0100-0000B1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88" name="Text Box 394733">
          <a:extLst>
            <a:ext uri="{FF2B5EF4-FFF2-40B4-BE49-F238E27FC236}">
              <a16:creationId xmlns:a16="http://schemas.microsoft.com/office/drawing/2014/main" id="{00000000-0008-0000-0100-0000B2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89" name="Text Box 394734">
          <a:extLst>
            <a:ext uri="{FF2B5EF4-FFF2-40B4-BE49-F238E27FC236}">
              <a16:creationId xmlns:a16="http://schemas.microsoft.com/office/drawing/2014/main" id="{00000000-0008-0000-0100-0000B3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90" name="Text Box 394735">
          <a:extLst>
            <a:ext uri="{FF2B5EF4-FFF2-40B4-BE49-F238E27FC236}">
              <a16:creationId xmlns:a16="http://schemas.microsoft.com/office/drawing/2014/main" id="{00000000-0008-0000-0100-0000B4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91" name="Text Box 394736">
          <a:extLst>
            <a:ext uri="{FF2B5EF4-FFF2-40B4-BE49-F238E27FC236}">
              <a16:creationId xmlns:a16="http://schemas.microsoft.com/office/drawing/2014/main" id="{00000000-0008-0000-0100-0000B5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92" name="Text Box 394737">
          <a:extLst>
            <a:ext uri="{FF2B5EF4-FFF2-40B4-BE49-F238E27FC236}">
              <a16:creationId xmlns:a16="http://schemas.microsoft.com/office/drawing/2014/main" id="{00000000-0008-0000-0100-0000B6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93" name="Text Box 394738">
          <a:extLst>
            <a:ext uri="{FF2B5EF4-FFF2-40B4-BE49-F238E27FC236}">
              <a16:creationId xmlns:a16="http://schemas.microsoft.com/office/drawing/2014/main" id="{00000000-0008-0000-0100-0000B7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94" name="Text Box 394739">
          <a:extLst>
            <a:ext uri="{FF2B5EF4-FFF2-40B4-BE49-F238E27FC236}">
              <a16:creationId xmlns:a16="http://schemas.microsoft.com/office/drawing/2014/main" id="{00000000-0008-0000-0100-0000B8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95" name="Text Box 394740">
          <a:extLst>
            <a:ext uri="{FF2B5EF4-FFF2-40B4-BE49-F238E27FC236}">
              <a16:creationId xmlns:a16="http://schemas.microsoft.com/office/drawing/2014/main" id="{00000000-0008-0000-0100-0000B9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96" name="Text Box 394741">
          <a:extLst>
            <a:ext uri="{FF2B5EF4-FFF2-40B4-BE49-F238E27FC236}">
              <a16:creationId xmlns:a16="http://schemas.microsoft.com/office/drawing/2014/main" id="{00000000-0008-0000-0100-0000BA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97" name="Text Box 394742">
          <a:extLst>
            <a:ext uri="{FF2B5EF4-FFF2-40B4-BE49-F238E27FC236}">
              <a16:creationId xmlns:a16="http://schemas.microsoft.com/office/drawing/2014/main" id="{00000000-0008-0000-0100-0000BB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3998" name="Text Box 394743">
          <a:extLst>
            <a:ext uri="{FF2B5EF4-FFF2-40B4-BE49-F238E27FC236}">
              <a16:creationId xmlns:a16="http://schemas.microsoft.com/office/drawing/2014/main" id="{00000000-0008-0000-0100-0000BC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57150" cy="76200"/>
    <xdr:sp macro="" textlink="">
      <xdr:nvSpPr>
        <xdr:cNvPr id="3999" name="Text Box 394360">
          <a:extLst>
            <a:ext uri="{FF2B5EF4-FFF2-40B4-BE49-F238E27FC236}">
              <a16:creationId xmlns:a16="http://schemas.microsoft.com/office/drawing/2014/main" id="{00000000-0008-0000-0100-0000BD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57150" cy="76200"/>
    <xdr:sp macro="" textlink="">
      <xdr:nvSpPr>
        <xdr:cNvPr id="4000" name="Text Box 394744">
          <a:extLst>
            <a:ext uri="{FF2B5EF4-FFF2-40B4-BE49-F238E27FC236}">
              <a16:creationId xmlns:a16="http://schemas.microsoft.com/office/drawing/2014/main" id="{00000000-0008-0000-0100-0000BE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571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01" name="Text Box 394345">
          <a:extLst>
            <a:ext uri="{FF2B5EF4-FFF2-40B4-BE49-F238E27FC236}">
              <a16:creationId xmlns:a16="http://schemas.microsoft.com/office/drawing/2014/main" id="{00000000-0008-0000-0100-0000BF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02" name="Text Box 394346">
          <a:extLst>
            <a:ext uri="{FF2B5EF4-FFF2-40B4-BE49-F238E27FC236}">
              <a16:creationId xmlns:a16="http://schemas.microsoft.com/office/drawing/2014/main" id="{00000000-0008-0000-0100-0000C0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03" name="Text Box 394347">
          <a:extLst>
            <a:ext uri="{FF2B5EF4-FFF2-40B4-BE49-F238E27FC236}">
              <a16:creationId xmlns:a16="http://schemas.microsoft.com/office/drawing/2014/main" id="{00000000-0008-0000-0100-0000C1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04" name="Text Box 394348">
          <a:extLst>
            <a:ext uri="{FF2B5EF4-FFF2-40B4-BE49-F238E27FC236}">
              <a16:creationId xmlns:a16="http://schemas.microsoft.com/office/drawing/2014/main" id="{00000000-0008-0000-0100-0000C2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05" name="Text Box 394349">
          <a:extLst>
            <a:ext uri="{FF2B5EF4-FFF2-40B4-BE49-F238E27FC236}">
              <a16:creationId xmlns:a16="http://schemas.microsoft.com/office/drawing/2014/main" id="{00000000-0008-0000-0100-0000C3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06" name="Text Box 394350">
          <a:extLst>
            <a:ext uri="{FF2B5EF4-FFF2-40B4-BE49-F238E27FC236}">
              <a16:creationId xmlns:a16="http://schemas.microsoft.com/office/drawing/2014/main" id="{00000000-0008-0000-0100-0000C4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07" name="Text Box 394351">
          <a:extLst>
            <a:ext uri="{FF2B5EF4-FFF2-40B4-BE49-F238E27FC236}">
              <a16:creationId xmlns:a16="http://schemas.microsoft.com/office/drawing/2014/main" id="{00000000-0008-0000-0100-0000C5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08" name="Text Box 394352">
          <a:extLst>
            <a:ext uri="{FF2B5EF4-FFF2-40B4-BE49-F238E27FC236}">
              <a16:creationId xmlns:a16="http://schemas.microsoft.com/office/drawing/2014/main" id="{00000000-0008-0000-0100-0000C6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09" name="Text Box 394353">
          <a:extLst>
            <a:ext uri="{FF2B5EF4-FFF2-40B4-BE49-F238E27FC236}">
              <a16:creationId xmlns:a16="http://schemas.microsoft.com/office/drawing/2014/main" id="{00000000-0008-0000-0100-0000C7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10" name="Text Box 394354">
          <a:extLst>
            <a:ext uri="{FF2B5EF4-FFF2-40B4-BE49-F238E27FC236}">
              <a16:creationId xmlns:a16="http://schemas.microsoft.com/office/drawing/2014/main" id="{00000000-0008-0000-0100-0000C8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11" name="Text Box 394355">
          <a:extLst>
            <a:ext uri="{FF2B5EF4-FFF2-40B4-BE49-F238E27FC236}">
              <a16:creationId xmlns:a16="http://schemas.microsoft.com/office/drawing/2014/main" id="{00000000-0008-0000-0100-0000C9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12" name="Text Box 394356">
          <a:extLst>
            <a:ext uri="{FF2B5EF4-FFF2-40B4-BE49-F238E27FC236}">
              <a16:creationId xmlns:a16="http://schemas.microsoft.com/office/drawing/2014/main" id="{00000000-0008-0000-0100-0000CA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13" name="Text Box 394357">
          <a:extLst>
            <a:ext uri="{FF2B5EF4-FFF2-40B4-BE49-F238E27FC236}">
              <a16:creationId xmlns:a16="http://schemas.microsoft.com/office/drawing/2014/main" id="{00000000-0008-0000-0100-0000CB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14" name="Text Box 394358">
          <a:extLst>
            <a:ext uri="{FF2B5EF4-FFF2-40B4-BE49-F238E27FC236}">
              <a16:creationId xmlns:a16="http://schemas.microsoft.com/office/drawing/2014/main" id="{00000000-0008-0000-0100-0000CC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15" name="Text Box 394359">
          <a:extLst>
            <a:ext uri="{FF2B5EF4-FFF2-40B4-BE49-F238E27FC236}">
              <a16:creationId xmlns:a16="http://schemas.microsoft.com/office/drawing/2014/main" id="{00000000-0008-0000-0100-0000CD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16" name="Text Box 394729">
          <a:extLst>
            <a:ext uri="{FF2B5EF4-FFF2-40B4-BE49-F238E27FC236}">
              <a16:creationId xmlns:a16="http://schemas.microsoft.com/office/drawing/2014/main" id="{00000000-0008-0000-0100-0000CE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17" name="Text Box 394730">
          <a:extLst>
            <a:ext uri="{FF2B5EF4-FFF2-40B4-BE49-F238E27FC236}">
              <a16:creationId xmlns:a16="http://schemas.microsoft.com/office/drawing/2014/main" id="{00000000-0008-0000-0100-0000CF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18" name="Text Box 394731">
          <a:extLst>
            <a:ext uri="{FF2B5EF4-FFF2-40B4-BE49-F238E27FC236}">
              <a16:creationId xmlns:a16="http://schemas.microsoft.com/office/drawing/2014/main" id="{00000000-0008-0000-0100-0000D0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19" name="Text Box 394732">
          <a:extLst>
            <a:ext uri="{FF2B5EF4-FFF2-40B4-BE49-F238E27FC236}">
              <a16:creationId xmlns:a16="http://schemas.microsoft.com/office/drawing/2014/main" id="{00000000-0008-0000-0100-0000D1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20" name="Text Box 394733">
          <a:extLst>
            <a:ext uri="{FF2B5EF4-FFF2-40B4-BE49-F238E27FC236}">
              <a16:creationId xmlns:a16="http://schemas.microsoft.com/office/drawing/2014/main" id="{00000000-0008-0000-0100-0000D2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21" name="Text Box 394734">
          <a:extLst>
            <a:ext uri="{FF2B5EF4-FFF2-40B4-BE49-F238E27FC236}">
              <a16:creationId xmlns:a16="http://schemas.microsoft.com/office/drawing/2014/main" id="{00000000-0008-0000-0100-0000D3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22" name="Text Box 394735">
          <a:extLst>
            <a:ext uri="{FF2B5EF4-FFF2-40B4-BE49-F238E27FC236}">
              <a16:creationId xmlns:a16="http://schemas.microsoft.com/office/drawing/2014/main" id="{00000000-0008-0000-0100-0000D4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23" name="Text Box 394736">
          <a:extLst>
            <a:ext uri="{FF2B5EF4-FFF2-40B4-BE49-F238E27FC236}">
              <a16:creationId xmlns:a16="http://schemas.microsoft.com/office/drawing/2014/main" id="{00000000-0008-0000-0100-0000D5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24" name="Text Box 394737">
          <a:extLst>
            <a:ext uri="{FF2B5EF4-FFF2-40B4-BE49-F238E27FC236}">
              <a16:creationId xmlns:a16="http://schemas.microsoft.com/office/drawing/2014/main" id="{00000000-0008-0000-0100-0000D6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25" name="Text Box 394738">
          <a:extLst>
            <a:ext uri="{FF2B5EF4-FFF2-40B4-BE49-F238E27FC236}">
              <a16:creationId xmlns:a16="http://schemas.microsoft.com/office/drawing/2014/main" id="{00000000-0008-0000-0100-0000D7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26" name="Text Box 394739">
          <a:extLst>
            <a:ext uri="{FF2B5EF4-FFF2-40B4-BE49-F238E27FC236}">
              <a16:creationId xmlns:a16="http://schemas.microsoft.com/office/drawing/2014/main" id="{00000000-0008-0000-0100-0000D8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27" name="Text Box 394740">
          <a:extLst>
            <a:ext uri="{FF2B5EF4-FFF2-40B4-BE49-F238E27FC236}">
              <a16:creationId xmlns:a16="http://schemas.microsoft.com/office/drawing/2014/main" id="{00000000-0008-0000-0100-0000D9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28" name="Text Box 394741">
          <a:extLst>
            <a:ext uri="{FF2B5EF4-FFF2-40B4-BE49-F238E27FC236}">
              <a16:creationId xmlns:a16="http://schemas.microsoft.com/office/drawing/2014/main" id="{00000000-0008-0000-0100-0000DA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29" name="Text Box 394742">
          <a:extLst>
            <a:ext uri="{FF2B5EF4-FFF2-40B4-BE49-F238E27FC236}">
              <a16:creationId xmlns:a16="http://schemas.microsoft.com/office/drawing/2014/main" id="{00000000-0008-0000-0100-0000DB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235</xdr:row>
      <xdr:rowOff>0</xdr:rowOff>
    </xdr:from>
    <xdr:ext cx="95250" cy="38100"/>
    <xdr:sp macro="" textlink="">
      <xdr:nvSpPr>
        <xdr:cNvPr id="4030" name="Text Box 394743">
          <a:extLst>
            <a:ext uri="{FF2B5EF4-FFF2-40B4-BE49-F238E27FC236}">
              <a16:creationId xmlns:a16="http://schemas.microsoft.com/office/drawing/2014/main" id="{00000000-0008-0000-0100-0000DC0A0000}"/>
            </a:ext>
          </a:extLst>
        </xdr:cNvPr>
        <xdr:cNvSpPr txBox="1">
          <a:spLocks noChangeArrowheads="1"/>
        </xdr:cNvSpPr>
      </xdr:nvSpPr>
      <xdr:spPr bwMode="auto">
        <a:xfrm>
          <a:off x="0" y="677799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97"/>
  <sheetViews>
    <sheetView tabSelected="1" topLeftCell="A2" zoomScaleNormal="100" workbookViewId="0">
      <selection activeCell="A388" sqref="A388:H394"/>
    </sheetView>
  </sheetViews>
  <sheetFormatPr baseColWidth="10" defaultColWidth="11.42578125" defaultRowHeight="11.25" outlineLevelRow="1" x14ac:dyDescent="0.2"/>
  <cols>
    <col min="1" max="1" width="55.5703125" style="13" customWidth="1"/>
    <col min="2" max="2" width="11.85546875" style="13" customWidth="1"/>
    <col min="3" max="3" width="18.28515625" style="15" customWidth="1"/>
    <col min="4" max="4" width="19" style="15" customWidth="1"/>
    <col min="5" max="5" width="20" style="15" customWidth="1"/>
    <col min="6" max="6" width="15.140625" style="13" bestFit="1" customWidth="1"/>
    <col min="7" max="7" width="17.28515625" style="16" customWidth="1"/>
    <col min="8" max="8" width="36.7109375" style="13" customWidth="1"/>
    <col min="9" max="9" width="29" style="1" customWidth="1"/>
    <col min="10" max="11" width="11.42578125" style="18" customWidth="1"/>
    <col min="12" max="16" width="11.42578125" style="13" customWidth="1"/>
    <col min="17" max="16384" width="11.42578125" style="13"/>
  </cols>
  <sheetData>
    <row r="1" spans="1:11" ht="11.25" hidden="1" customHeight="1" x14ac:dyDescent="0.2">
      <c r="B1" s="14">
        <v>1.125</v>
      </c>
      <c r="C1" s="15">
        <v>11</v>
      </c>
      <c r="D1" s="15">
        <v>1.115</v>
      </c>
    </row>
    <row r="2" spans="1:11" ht="38.450000000000003" customHeight="1" x14ac:dyDescent="0.2">
      <c r="A2" s="171" t="s">
        <v>304</v>
      </c>
      <c r="B2" s="172"/>
      <c r="C2" s="172"/>
      <c r="D2" s="172"/>
      <c r="E2" s="172"/>
      <c r="F2" s="172"/>
      <c r="G2" s="172"/>
      <c r="H2" s="172"/>
      <c r="I2" s="172"/>
    </row>
    <row r="3" spans="1:11" ht="20.45" customHeight="1" x14ac:dyDescent="0.2">
      <c r="A3" s="180" t="s">
        <v>38</v>
      </c>
      <c r="B3" s="181"/>
      <c r="C3" s="181"/>
      <c r="D3" s="181"/>
      <c r="E3" s="182"/>
      <c r="F3" s="177">
        <f>44658892187-12859835</f>
        <v>44646032352</v>
      </c>
      <c r="G3" s="178"/>
      <c r="H3" s="179"/>
      <c r="I3" s="173" t="s">
        <v>365</v>
      </c>
    </row>
    <row r="4" spans="1:11" ht="20.45" customHeight="1" x14ac:dyDescent="0.2">
      <c r="A4" s="180" t="s">
        <v>39</v>
      </c>
      <c r="B4" s="181"/>
      <c r="C4" s="181"/>
      <c r="D4" s="181"/>
      <c r="E4" s="182"/>
      <c r="F4" s="177">
        <v>0</v>
      </c>
      <c r="G4" s="178"/>
      <c r="H4" s="179"/>
      <c r="I4" s="173"/>
    </row>
    <row r="5" spans="1:11" ht="20.45" customHeight="1" x14ac:dyDescent="0.2">
      <c r="A5" s="180" t="s">
        <v>40</v>
      </c>
      <c r="B5" s="181"/>
      <c r="C5" s="181"/>
      <c r="D5" s="181"/>
      <c r="E5" s="182"/>
      <c r="F5" s="177">
        <f>+F3+F4</f>
        <v>44646032352</v>
      </c>
      <c r="G5" s="178"/>
      <c r="H5" s="179"/>
      <c r="I5" s="173"/>
    </row>
    <row r="6" spans="1:11" s="20" customFormat="1" ht="24.75" customHeight="1" x14ac:dyDescent="0.25">
      <c r="A6" s="190" t="s">
        <v>26</v>
      </c>
      <c r="B6" s="190"/>
      <c r="C6" s="190"/>
      <c r="D6" s="190"/>
      <c r="E6" s="190"/>
      <c r="F6" s="190"/>
      <c r="G6" s="190"/>
      <c r="H6" s="190"/>
      <c r="I6" s="190"/>
      <c r="J6" s="19"/>
      <c r="K6" s="19"/>
    </row>
    <row r="7" spans="1:11" s="17" customFormat="1" ht="21.75" customHeight="1" outlineLevel="1" x14ac:dyDescent="0.25">
      <c r="A7" s="88" t="s">
        <v>61</v>
      </c>
      <c r="B7" s="189" t="s">
        <v>58</v>
      </c>
      <c r="C7" s="189" t="s">
        <v>58</v>
      </c>
      <c r="D7" s="189" t="s">
        <v>58</v>
      </c>
      <c r="E7" s="189" t="s">
        <v>58</v>
      </c>
      <c r="F7" s="189" t="s">
        <v>58</v>
      </c>
      <c r="G7" s="189" t="s">
        <v>58</v>
      </c>
      <c r="H7" s="189" t="s">
        <v>58</v>
      </c>
      <c r="I7" s="144" t="s">
        <v>14</v>
      </c>
      <c r="J7" s="24"/>
      <c r="K7" s="24"/>
    </row>
    <row r="8" spans="1:11" s="17" customFormat="1" ht="21.75" customHeight="1" outlineLevel="1" x14ac:dyDescent="0.25">
      <c r="A8" s="88" t="s">
        <v>0</v>
      </c>
      <c r="B8" s="189" t="s">
        <v>59</v>
      </c>
      <c r="C8" s="189" t="s">
        <v>59</v>
      </c>
      <c r="D8" s="189" t="s">
        <v>59</v>
      </c>
      <c r="E8" s="189" t="s">
        <v>59</v>
      </c>
      <c r="F8" s="189" t="s">
        <v>59</v>
      </c>
      <c r="G8" s="189" t="s">
        <v>59</v>
      </c>
      <c r="H8" s="189" t="s">
        <v>59</v>
      </c>
      <c r="I8" s="144"/>
      <c r="J8" s="24"/>
      <c r="K8" s="24"/>
    </row>
    <row r="9" spans="1:11" s="17" customFormat="1" ht="21.75" customHeight="1" outlineLevel="1" x14ac:dyDescent="0.25">
      <c r="A9" s="88" t="s">
        <v>62</v>
      </c>
      <c r="B9" s="174" t="s">
        <v>60</v>
      </c>
      <c r="C9" s="175" t="s">
        <v>60</v>
      </c>
      <c r="D9" s="175" t="s">
        <v>60</v>
      </c>
      <c r="E9" s="175" t="s">
        <v>60</v>
      </c>
      <c r="F9" s="175" t="s">
        <v>60</v>
      </c>
      <c r="G9" s="175" t="s">
        <v>60</v>
      </c>
      <c r="H9" s="176" t="s">
        <v>60</v>
      </c>
      <c r="I9" s="144"/>
      <c r="J9" s="24"/>
      <c r="K9" s="24"/>
    </row>
    <row r="10" spans="1:11" s="17" customFormat="1" ht="21.75" customHeight="1" outlineLevel="1" x14ac:dyDescent="0.25">
      <c r="A10" s="88" t="s">
        <v>1</v>
      </c>
      <c r="B10" s="195" t="s">
        <v>67</v>
      </c>
      <c r="C10" s="195"/>
      <c r="D10" s="195"/>
      <c r="E10" s="195"/>
      <c r="F10" s="195"/>
      <c r="G10" s="195"/>
      <c r="H10" s="195"/>
      <c r="I10" s="144"/>
      <c r="J10" s="24"/>
      <c r="K10" s="24"/>
    </row>
    <row r="11" spans="1:11" s="1" customFormat="1" ht="21.75" customHeight="1" outlineLevel="1" x14ac:dyDescent="0.25">
      <c r="A11" s="89" t="s">
        <v>2</v>
      </c>
      <c r="B11" s="89" t="s">
        <v>3</v>
      </c>
      <c r="C11" s="90" t="s">
        <v>362</v>
      </c>
      <c r="D11" s="90" t="s">
        <v>363</v>
      </c>
      <c r="E11" s="91" t="s">
        <v>19</v>
      </c>
      <c r="F11" s="89" t="s">
        <v>4</v>
      </c>
      <c r="G11" s="89" t="s">
        <v>5</v>
      </c>
      <c r="H11" s="89" t="s">
        <v>6</v>
      </c>
      <c r="I11" s="144"/>
      <c r="J11" s="21"/>
      <c r="K11" s="21"/>
    </row>
    <row r="12" spans="1:11" s="17" customFormat="1" ht="21.75" customHeight="1" outlineLevel="1" x14ac:dyDescent="0.25">
      <c r="A12" s="124" t="s">
        <v>64</v>
      </c>
      <c r="B12" s="128"/>
      <c r="C12" s="129">
        <v>20000000</v>
      </c>
      <c r="D12" s="126"/>
      <c r="E12" s="126">
        <f>+C12-D12</f>
        <v>20000000</v>
      </c>
      <c r="F12" s="96">
        <f>IFERROR(E12/C12,0)</f>
        <v>1</v>
      </c>
      <c r="G12" s="130"/>
      <c r="H12" s="127"/>
      <c r="I12" s="10" t="s">
        <v>173</v>
      </c>
      <c r="J12" s="24"/>
      <c r="K12" s="24"/>
    </row>
    <row r="13" spans="1:11" s="17" customFormat="1" ht="21.75" customHeight="1" outlineLevel="1" x14ac:dyDescent="0.25">
      <c r="A13" s="42" t="s">
        <v>65</v>
      </c>
      <c r="B13" s="50"/>
      <c r="C13" s="66">
        <v>15000000</v>
      </c>
      <c r="D13" s="67"/>
      <c r="E13" s="67">
        <f>+C13-D13</f>
        <v>15000000</v>
      </c>
      <c r="F13" s="56">
        <f>IFERROR(E13/C13,0)</f>
        <v>1</v>
      </c>
      <c r="G13" s="59"/>
      <c r="H13" s="8"/>
      <c r="I13" s="10" t="s">
        <v>174</v>
      </c>
      <c r="J13" s="24"/>
      <c r="K13" s="24"/>
    </row>
    <row r="14" spans="1:11" s="17" customFormat="1" ht="21.75" customHeight="1" outlineLevel="1" x14ac:dyDescent="0.25">
      <c r="A14" s="42" t="s">
        <v>66</v>
      </c>
      <c r="B14" s="50"/>
      <c r="C14" s="66">
        <v>10000000</v>
      </c>
      <c r="D14" s="67"/>
      <c r="E14" s="67">
        <f>+C14-D14</f>
        <v>10000000</v>
      </c>
      <c r="F14" s="56">
        <f>IFERROR(E14/C14,0)</f>
        <v>1</v>
      </c>
      <c r="G14" s="59"/>
      <c r="H14" s="8"/>
      <c r="I14" s="10">
        <v>212020200600</v>
      </c>
      <c r="J14" s="24"/>
      <c r="K14" s="24"/>
    </row>
    <row r="15" spans="1:11" s="17" customFormat="1" ht="21.75" customHeight="1" outlineLevel="1" x14ac:dyDescent="0.25">
      <c r="A15" s="71" t="s">
        <v>63</v>
      </c>
      <c r="B15" s="60">
        <v>5</v>
      </c>
      <c r="C15" s="68">
        <f>348442560-26405060</f>
        <v>322037500</v>
      </c>
      <c r="D15" s="69"/>
      <c r="E15" s="69">
        <f>C15-D15</f>
        <v>322037500</v>
      </c>
      <c r="F15" s="62">
        <f>IFERROR(E15/C15,0)</f>
        <v>1</v>
      </c>
      <c r="G15" s="61"/>
      <c r="H15" s="61"/>
      <c r="I15" s="63" t="s">
        <v>173</v>
      </c>
      <c r="J15" s="24"/>
      <c r="K15" s="24"/>
    </row>
    <row r="16" spans="1:11" s="20" customFormat="1" ht="21.75" customHeight="1" x14ac:dyDescent="0.25">
      <c r="A16" s="156" t="s">
        <v>305</v>
      </c>
      <c r="B16" s="156"/>
      <c r="C16" s="77">
        <f>SUM(C12:C15)</f>
        <v>367037500</v>
      </c>
      <c r="D16" s="77"/>
      <c r="E16" s="77">
        <f>SUM(E12:E15)</f>
        <v>367037500</v>
      </c>
      <c r="F16" s="78">
        <f>IFERROR(E16/C16,0)</f>
        <v>1</v>
      </c>
      <c r="G16" s="79"/>
      <c r="H16" s="79"/>
      <c r="I16" s="80"/>
      <c r="J16" s="19"/>
      <c r="K16" s="19"/>
    </row>
    <row r="17" spans="1:11" s="20" customFormat="1" ht="21.75" customHeight="1" x14ac:dyDescent="0.25">
      <c r="A17" s="162" t="s">
        <v>27</v>
      </c>
      <c r="B17" s="163"/>
      <c r="C17" s="163"/>
      <c r="D17" s="163"/>
      <c r="E17" s="163"/>
      <c r="F17" s="163"/>
      <c r="G17" s="163"/>
      <c r="H17" s="163"/>
      <c r="I17" s="164"/>
      <c r="J17" s="19"/>
      <c r="K17" s="19"/>
    </row>
    <row r="18" spans="1:11" s="17" customFormat="1" ht="21.75" customHeight="1" outlineLevel="1" x14ac:dyDescent="0.25">
      <c r="A18" s="88" t="s">
        <v>61</v>
      </c>
      <c r="B18" s="141" t="s">
        <v>68</v>
      </c>
      <c r="C18" s="142" t="s">
        <v>68</v>
      </c>
      <c r="D18" s="142" t="s">
        <v>68</v>
      </c>
      <c r="E18" s="142" t="s">
        <v>68</v>
      </c>
      <c r="F18" s="142" t="s">
        <v>68</v>
      </c>
      <c r="G18" s="142" t="s">
        <v>68</v>
      </c>
      <c r="H18" s="143" t="s">
        <v>68</v>
      </c>
      <c r="I18" s="144" t="s">
        <v>14</v>
      </c>
      <c r="J18" s="24"/>
      <c r="K18" s="24"/>
    </row>
    <row r="19" spans="1:11" s="17" customFormat="1" ht="21.75" customHeight="1" outlineLevel="1" x14ac:dyDescent="0.25">
      <c r="A19" s="88" t="s">
        <v>0</v>
      </c>
      <c r="B19" s="141" t="s">
        <v>69</v>
      </c>
      <c r="C19" s="142" t="s">
        <v>69</v>
      </c>
      <c r="D19" s="142" t="s">
        <v>69</v>
      </c>
      <c r="E19" s="142" t="s">
        <v>69</v>
      </c>
      <c r="F19" s="142" t="s">
        <v>69</v>
      </c>
      <c r="G19" s="142" t="s">
        <v>69</v>
      </c>
      <c r="H19" s="143" t="s">
        <v>69</v>
      </c>
      <c r="I19" s="144"/>
      <c r="J19" s="24"/>
      <c r="K19" s="24"/>
    </row>
    <row r="20" spans="1:11" s="17" customFormat="1" ht="21.75" customHeight="1" outlineLevel="1" x14ac:dyDescent="0.25">
      <c r="A20" s="88" t="s">
        <v>62</v>
      </c>
      <c r="B20" s="183" t="s">
        <v>70</v>
      </c>
      <c r="C20" s="184" t="s">
        <v>70</v>
      </c>
      <c r="D20" s="184" t="s">
        <v>70</v>
      </c>
      <c r="E20" s="184" t="s">
        <v>70</v>
      </c>
      <c r="F20" s="184" t="s">
        <v>70</v>
      </c>
      <c r="G20" s="184" t="s">
        <v>70</v>
      </c>
      <c r="H20" s="185" t="s">
        <v>70</v>
      </c>
      <c r="I20" s="144"/>
      <c r="J20" s="24"/>
      <c r="K20" s="24"/>
    </row>
    <row r="21" spans="1:11" s="17" customFormat="1" ht="21.75" customHeight="1" outlineLevel="1" x14ac:dyDescent="0.25">
      <c r="A21" s="88" t="s">
        <v>1</v>
      </c>
      <c r="B21" s="183" t="s">
        <v>71</v>
      </c>
      <c r="C21" s="184"/>
      <c r="D21" s="184"/>
      <c r="E21" s="184"/>
      <c r="F21" s="184"/>
      <c r="G21" s="184"/>
      <c r="H21" s="185"/>
      <c r="I21" s="144"/>
      <c r="J21" s="24"/>
      <c r="K21" s="24"/>
    </row>
    <row r="22" spans="1:11" s="1" customFormat="1" ht="21.75" customHeight="1" outlineLevel="1" x14ac:dyDescent="0.25">
      <c r="A22" s="89" t="s">
        <v>2</v>
      </c>
      <c r="B22" s="89" t="s">
        <v>3</v>
      </c>
      <c r="C22" s="90" t="s">
        <v>362</v>
      </c>
      <c r="D22" s="90" t="s">
        <v>363</v>
      </c>
      <c r="E22" s="91" t="s">
        <v>19</v>
      </c>
      <c r="F22" s="89" t="s">
        <v>4</v>
      </c>
      <c r="G22" s="89" t="s">
        <v>5</v>
      </c>
      <c r="H22" s="89" t="s">
        <v>6</v>
      </c>
      <c r="I22" s="144"/>
      <c r="J22" s="30"/>
      <c r="K22" s="30"/>
    </row>
    <row r="23" spans="1:11" s="20" customFormat="1" ht="21.75" customHeight="1" outlineLevel="1" x14ac:dyDescent="0.25">
      <c r="A23" s="186" t="s">
        <v>18</v>
      </c>
      <c r="B23" s="187"/>
      <c r="C23" s="187"/>
      <c r="D23" s="187"/>
      <c r="E23" s="187"/>
      <c r="F23" s="187"/>
      <c r="G23" s="187"/>
      <c r="H23" s="187"/>
      <c r="I23" s="188"/>
      <c r="J23" s="31"/>
      <c r="K23" s="31"/>
    </row>
    <row r="24" spans="1:11" s="17" customFormat="1" ht="21.75" customHeight="1" outlineLevel="1" x14ac:dyDescent="0.25">
      <c r="A24" s="42" t="s">
        <v>72</v>
      </c>
      <c r="B24" s="50"/>
      <c r="C24" s="109">
        <f>60750000+17041014</f>
        <v>77791014</v>
      </c>
      <c r="D24" s="67"/>
      <c r="E24" s="67">
        <f>+C24-D24</f>
        <v>77791014</v>
      </c>
      <c r="F24" s="56">
        <f>IFERROR(E24/C24,0)</f>
        <v>1</v>
      </c>
      <c r="G24" s="8"/>
      <c r="H24" s="8"/>
      <c r="I24" s="3" t="s">
        <v>175</v>
      </c>
      <c r="J24" s="24"/>
      <c r="K24" s="24"/>
    </row>
    <row r="25" spans="1:11" s="17" customFormat="1" ht="21.75" customHeight="1" outlineLevel="1" x14ac:dyDescent="0.25">
      <c r="A25" s="42" t="s">
        <v>73</v>
      </c>
      <c r="B25" s="50"/>
      <c r="C25" s="109">
        <f>106515000</f>
        <v>106515000</v>
      </c>
      <c r="D25" s="67"/>
      <c r="E25" s="126">
        <f>+C25-D25</f>
        <v>106515000</v>
      </c>
      <c r="F25" s="56">
        <f>IFERROR(E25/C25,0)</f>
        <v>1</v>
      </c>
      <c r="G25" s="8"/>
      <c r="H25" s="8"/>
      <c r="I25" s="3" t="s">
        <v>175</v>
      </c>
      <c r="J25" s="24"/>
      <c r="K25" s="24"/>
    </row>
    <row r="26" spans="1:11" s="17" customFormat="1" ht="21.75" customHeight="1" outlineLevel="1" x14ac:dyDescent="0.25">
      <c r="A26" s="42" t="s">
        <v>74</v>
      </c>
      <c r="B26" s="50"/>
      <c r="C26" s="109">
        <f>20000000-7164139</f>
        <v>12835861</v>
      </c>
      <c r="D26" s="67"/>
      <c r="E26" s="126">
        <f>+C26-D26</f>
        <v>12835861</v>
      </c>
      <c r="F26" s="56">
        <f>IFERROR(E26/C26,0)</f>
        <v>1</v>
      </c>
      <c r="G26" s="8"/>
      <c r="H26" s="8"/>
      <c r="I26" s="3" t="s">
        <v>175</v>
      </c>
      <c r="J26" s="24"/>
      <c r="K26" s="24"/>
    </row>
    <row r="27" spans="1:11" s="17" customFormat="1" ht="21.75" customHeight="1" outlineLevel="1" x14ac:dyDescent="0.25">
      <c r="A27" s="42" t="s">
        <v>75</v>
      </c>
      <c r="B27" s="50"/>
      <c r="C27" s="109">
        <v>3373650</v>
      </c>
      <c r="D27" s="67"/>
      <c r="E27" s="126">
        <f>+C27-D27</f>
        <v>3373650</v>
      </c>
      <c r="F27" s="56">
        <f>IFERROR(E27/C27,0)</f>
        <v>1</v>
      </c>
      <c r="G27" s="8"/>
      <c r="H27" s="8"/>
      <c r="I27" s="3" t="s">
        <v>175</v>
      </c>
      <c r="J27" s="24"/>
      <c r="K27" s="24"/>
    </row>
    <row r="28" spans="1:11" s="17" customFormat="1" ht="21.75" customHeight="1" outlineLevel="1" x14ac:dyDescent="0.25">
      <c r="A28" s="186" t="s">
        <v>10</v>
      </c>
      <c r="B28" s="187"/>
      <c r="C28" s="187"/>
      <c r="D28" s="187"/>
      <c r="E28" s="187"/>
      <c r="F28" s="187"/>
      <c r="G28" s="187"/>
      <c r="H28" s="187"/>
      <c r="I28" s="188"/>
      <c r="J28" s="24"/>
      <c r="K28" s="24"/>
    </row>
    <row r="29" spans="1:11" s="17" customFormat="1" ht="21.75" customHeight="1" outlineLevel="1" x14ac:dyDescent="0.25">
      <c r="A29" s="42" t="s">
        <v>76</v>
      </c>
      <c r="B29" s="41"/>
      <c r="C29" s="108">
        <v>6419682</v>
      </c>
      <c r="D29" s="67"/>
      <c r="E29" s="126">
        <f t="shared" ref="E29:E38" si="0">+C29-D29</f>
        <v>6419682</v>
      </c>
      <c r="F29" s="56">
        <f t="shared" ref="F29:F38" si="1">IFERROR(E29/C29,0)</f>
        <v>1</v>
      </c>
      <c r="G29" s="8"/>
      <c r="H29" s="8"/>
      <c r="I29" s="3" t="s">
        <v>175</v>
      </c>
      <c r="J29" s="24"/>
      <c r="K29" s="24"/>
    </row>
    <row r="30" spans="1:11" s="17" customFormat="1" ht="21.75" customHeight="1" outlineLevel="1" x14ac:dyDescent="0.25">
      <c r="A30" s="42" t="s">
        <v>77</v>
      </c>
      <c r="B30" s="41"/>
      <c r="C30" s="108">
        <f>3375000-588267</f>
        <v>2786733</v>
      </c>
      <c r="D30" s="67"/>
      <c r="E30" s="126">
        <f t="shared" si="0"/>
        <v>2786733</v>
      </c>
      <c r="F30" s="56">
        <f t="shared" si="1"/>
        <v>1</v>
      </c>
      <c r="G30" s="8"/>
      <c r="H30" s="8"/>
      <c r="I30" s="3" t="s">
        <v>175</v>
      </c>
      <c r="J30" s="24"/>
      <c r="K30" s="24"/>
    </row>
    <row r="31" spans="1:11" s="17" customFormat="1" ht="21.75" customHeight="1" outlineLevel="1" x14ac:dyDescent="0.25">
      <c r="A31" s="42" t="s">
        <v>78</v>
      </c>
      <c r="B31" s="41"/>
      <c r="C31" s="108">
        <f>2700000+588267</f>
        <v>3288267</v>
      </c>
      <c r="D31" s="67"/>
      <c r="E31" s="126">
        <f t="shared" si="0"/>
        <v>3288267</v>
      </c>
      <c r="F31" s="56">
        <f t="shared" si="1"/>
        <v>1</v>
      </c>
      <c r="G31" s="8"/>
      <c r="H31" s="8"/>
      <c r="I31" s="3" t="s">
        <v>175</v>
      </c>
      <c r="J31" s="24"/>
      <c r="K31" s="24"/>
    </row>
    <row r="32" spans="1:11" s="17" customFormat="1" ht="21.75" customHeight="1" outlineLevel="1" x14ac:dyDescent="0.25">
      <c r="A32" s="42" t="s">
        <v>79</v>
      </c>
      <c r="B32" s="41"/>
      <c r="C32" s="108">
        <v>3780000</v>
      </c>
      <c r="D32" s="67"/>
      <c r="E32" s="126">
        <f t="shared" si="0"/>
        <v>3780000</v>
      </c>
      <c r="F32" s="56">
        <f t="shared" si="1"/>
        <v>1</v>
      </c>
      <c r="G32" s="8"/>
      <c r="H32" s="8"/>
      <c r="I32" s="3" t="s">
        <v>175</v>
      </c>
      <c r="J32" s="24"/>
      <c r="K32" s="24"/>
    </row>
    <row r="33" spans="1:11" s="17" customFormat="1" ht="21.75" customHeight="1" outlineLevel="1" x14ac:dyDescent="0.25">
      <c r="A33" s="42" t="s">
        <v>80</v>
      </c>
      <c r="B33" s="41"/>
      <c r="C33" s="108">
        <f>162000000-17041014</f>
        <v>144958986</v>
      </c>
      <c r="D33" s="67"/>
      <c r="E33" s="126">
        <f t="shared" si="0"/>
        <v>144958986</v>
      </c>
      <c r="F33" s="56">
        <f t="shared" si="1"/>
        <v>1</v>
      </c>
      <c r="G33" s="8"/>
      <c r="H33" s="8"/>
      <c r="I33" s="3" t="s">
        <v>175</v>
      </c>
      <c r="J33" s="24"/>
      <c r="K33" s="24"/>
    </row>
    <row r="34" spans="1:11" s="17" customFormat="1" ht="21.75" customHeight="1" outlineLevel="1" x14ac:dyDescent="0.25">
      <c r="A34" s="42" t="s">
        <v>81</v>
      </c>
      <c r="B34" s="41"/>
      <c r="C34" s="108">
        <v>4050000</v>
      </c>
      <c r="D34" s="67"/>
      <c r="E34" s="126">
        <f t="shared" si="0"/>
        <v>4050000</v>
      </c>
      <c r="F34" s="56">
        <f t="shared" si="1"/>
        <v>1</v>
      </c>
      <c r="G34" s="8"/>
      <c r="H34" s="8"/>
      <c r="I34" s="3" t="s">
        <v>175</v>
      </c>
      <c r="J34" s="24"/>
      <c r="K34" s="24"/>
    </row>
    <row r="35" spans="1:11" s="17" customFormat="1" ht="21.75" customHeight="1" outlineLevel="1" x14ac:dyDescent="0.25">
      <c r="A35" s="42" t="s">
        <v>82</v>
      </c>
      <c r="B35" s="41"/>
      <c r="C35" s="108">
        <f>148500000-33000000</f>
        <v>115500000</v>
      </c>
      <c r="D35" s="67"/>
      <c r="E35" s="126">
        <f t="shared" si="0"/>
        <v>115500000</v>
      </c>
      <c r="F35" s="56">
        <f t="shared" si="1"/>
        <v>1</v>
      </c>
      <c r="G35" s="8"/>
      <c r="H35" s="8"/>
      <c r="I35" s="3" t="s">
        <v>175</v>
      </c>
      <c r="J35" s="24"/>
      <c r="K35" s="24"/>
    </row>
    <row r="36" spans="1:11" s="17" customFormat="1" ht="21.75" customHeight="1" outlineLevel="1" x14ac:dyDescent="0.25">
      <c r="A36" s="42" t="s">
        <v>83</v>
      </c>
      <c r="B36" s="41"/>
      <c r="C36" s="108">
        <v>62063318</v>
      </c>
      <c r="D36" s="67"/>
      <c r="E36" s="126">
        <f t="shared" si="0"/>
        <v>62063318</v>
      </c>
      <c r="F36" s="56">
        <f t="shared" si="1"/>
        <v>1</v>
      </c>
      <c r="G36" s="8"/>
      <c r="H36" s="8"/>
      <c r="I36" s="3" t="s">
        <v>175</v>
      </c>
      <c r="J36" s="24"/>
      <c r="K36" s="24"/>
    </row>
    <row r="37" spans="1:11" s="17" customFormat="1" ht="21.75" customHeight="1" outlineLevel="1" x14ac:dyDescent="0.25">
      <c r="A37" s="42" t="s">
        <v>84</v>
      </c>
      <c r="B37" s="41"/>
      <c r="C37" s="108">
        <f>48043928+7164139</f>
        <v>55208067</v>
      </c>
      <c r="D37" s="67"/>
      <c r="E37" s="126">
        <f t="shared" si="0"/>
        <v>55208067</v>
      </c>
      <c r="F37" s="56">
        <f t="shared" si="1"/>
        <v>1</v>
      </c>
      <c r="G37" s="8"/>
      <c r="H37" s="8"/>
      <c r="I37" s="3" t="s">
        <v>175</v>
      </c>
      <c r="J37" s="24"/>
      <c r="K37" s="24"/>
    </row>
    <row r="38" spans="1:11" s="17" customFormat="1" ht="21.75" customHeight="1" outlineLevel="1" x14ac:dyDescent="0.25">
      <c r="A38" s="124" t="s">
        <v>85</v>
      </c>
      <c r="B38" s="125"/>
      <c r="C38" s="108">
        <f>350000000-11523779-5882289-85875000</f>
        <v>246718932</v>
      </c>
      <c r="D38" s="126"/>
      <c r="E38" s="126">
        <f t="shared" si="0"/>
        <v>246718932</v>
      </c>
      <c r="F38" s="96">
        <f t="shared" si="1"/>
        <v>1</v>
      </c>
      <c r="G38" s="127"/>
      <c r="H38" s="127"/>
      <c r="I38" s="3" t="s">
        <v>173</v>
      </c>
      <c r="J38" s="24"/>
      <c r="K38" s="24"/>
    </row>
    <row r="39" spans="1:11" s="20" customFormat="1" ht="21.75" customHeight="1" outlineLevel="1" x14ac:dyDescent="0.25">
      <c r="A39" s="196" t="s">
        <v>15</v>
      </c>
      <c r="B39" s="197"/>
      <c r="C39" s="197"/>
      <c r="D39" s="197"/>
      <c r="E39" s="197"/>
      <c r="F39" s="197"/>
      <c r="G39" s="197"/>
      <c r="H39" s="197"/>
      <c r="I39" s="198"/>
      <c r="J39" s="31"/>
      <c r="K39" s="31"/>
    </row>
    <row r="40" spans="1:11" s="17" customFormat="1" ht="21.75" customHeight="1" outlineLevel="1" x14ac:dyDescent="0.25">
      <c r="A40" s="121" t="s">
        <v>86</v>
      </c>
      <c r="B40" s="43"/>
      <c r="C40" s="122">
        <f>250000000+80000000+20000000</f>
        <v>350000000</v>
      </c>
      <c r="D40" s="95"/>
      <c r="E40" s="126">
        <f>+C40-D40</f>
        <v>350000000</v>
      </c>
      <c r="F40" s="96">
        <f>IFERROR(E40/C40,0)</f>
        <v>1</v>
      </c>
      <c r="G40" s="11"/>
      <c r="H40" s="11"/>
      <c r="I40" s="4" t="s">
        <v>175</v>
      </c>
      <c r="J40" s="24"/>
      <c r="K40" s="24"/>
    </row>
    <row r="41" spans="1:11" s="17" customFormat="1" ht="21.75" customHeight="1" outlineLevel="1" x14ac:dyDescent="0.25">
      <c r="A41" s="121" t="s">
        <v>87</v>
      </c>
      <c r="B41" s="43"/>
      <c r="C41" s="122">
        <v>81000000</v>
      </c>
      <c r="D41" s="95"/>
      <c r="E41" s="95">
        <f>+C41-D41</f>
        <v>81000000</v>
      </c>
      <c r="F41" s="96">
        <f>IFERROR(E41/C41,0)</f>
        <v>1</v>
      </c>
      <c r="G41" s="11"/>
      <c r="H41" s="11"/>
      <c r="I41" s="5" t="s">
        <v>173</v>
      </c>
      <c r="J41" s="24"/>
      <c r="K41" s="24"/>
    </row>
    <row r="42" spans="1:11" s="20" customFormat="1" ht="21.75" customHeight="1" outlineLevel="1" x14ac:dyDescent="0.25">
      <c r="A42" s="196" t="s">
        <v>11</v>
      </c>
      <c r="B42" s="197"/>
      <c r="C42" s="197"/>
      <c r="D42" s="197"/>
      <c r="E42" s="197"/>
      <c r="F42" s="197"/>
      <c r="G42" s="197"/>
      <c r="H42" s="197"/>
      <c r="I42" s="198"/>
      <c r="J42" s="31"/>
      <c r="K42" s="31"/>
    </row>
    <row r="43" spans="1:11" s="17" customFormat="1" ht="21.75" customHeight="1" outlineLevel="1" x14ac:dyDescent="0.25">
      <c r="A43" s="71" t="s">
        <v>13</v>
      </c>
      <c r="B43" s="60">
        <v>4</v>
      </c>
      <c r="C43" s="68">
        <f>256726800-46318800</f>
        <v>210408000</v>
      </c>
      <c r="D43" s="69"/>
      <c r="E43" s="69">
        <f>C43-D43</f>
        <v>210408000</v>
      </c>
      <c r="F43" s="62">
        <f>IFERROR(E43/C43,0)</f>
        <v>1</v>
      </c>
      <c r="G43" s="61"/>
      <c r="H43" s="61"/>
      <c r="I43" s="63">
        <v>212020200800</v>
      </c>
      <c r="J43" s="24"/>
      <c r="K43" s="24"/>
    </row>
    <row r="44" spans="1:11" s="17" customFormat="1" ht="21.75" customHeight="1" x14ac:dyDescent="0.25">
      <c r="A44" s="156" t="s">
        <v>306</v>
      </c>
      <c r="B44" s="156"/>
      <c r="C44" s="77">
        <f>SUM(C24:C43)</f>
        <v>1486697510</v>
      </c>
      <c r="D44" s="77"/>
      <c r="E44" s="77">
        <f>SUM(E24:E43)</f>
        <v>1486697510</v>
      </c>
      <c r="F44" s="78">
        <f>IFERROR(E44/C44,0)</f>
        <v>1</v>
      </c>
      <c r="G44" s="79"/>
      <c r="H44" s="79"/>
      <c r="I44" s="79"/>
      <c r="J44" s="24"/>
      <c r="K44" s="24"/>
    </row>
    <row r="45" spans="1:11" s="17" customFormat="1" ht="21.75" customHeight="1" x14ac:dyDescent="0.25">
      <c r="A45" s="162" t="s">
        <v>28</v>
      </c>
      <c r="B45" s="163"/>
      <c r="C45" s="163"/>
      <c r="D45" s="163"/>
      <c r="E45" s="163"/>
      <c r="F45" s="163"/>
      <c r="G45" s="163"/>
      <c r="H45" s="163"/>
      <c r="I45" s="164"/>
      <c r="J45" s="24"/>
      <c r="K45" s="24"/>
    </row>
    <row r="46" spans="1:11" s="17" customFormat="1" ht="21.75" customHeight="1" outlineLevel="1" x14ac:dyDescent="0.25">
      <c r="A46" s="88" t="s">
        <v>61</v>
      </c>
      <c r="B46" s="141" t="s">
        <v>88</v>
      </c>
      <c r="C46" s="142" t="s">
        <v>88</v>
      </c>
      <c r="D46" s="142" t="s">
        <v>88</v>
      </c>
      <c r="E46" s="142" t="s">
        <v>88</v>
      </c>
      <c r="F46" s="142" t="s">
        <v>88</v>
      </c>
      <c r="G46" s="142" t="s">
        <v>88</v>
      </c>
      <c r="H46" s="143" t="s">
        <v>88</v>
      </c>
      <c r="I46" s="144" t="s">
        <v>14</v>
      </c>
      <c r="J46" s="24"/>
      <c r="K46" s="24"/>
    </row>
    <row r="47" spans="1:11" s="17" customFormat="1" ht="21.75" customHeight="1" outlineLevel="1" x14ac:dyDescent="0.25">
      <c r="A47" s="88" t="s">
        <v>0</v>
      </c>
      <c r="B47" s="141" t="s">
        <v>89</v>
      </c>
      <c r="C47" s="142" t="s">
        <v>89</v>
      </c>
      <c r="D47" s="142" t="s">
        <v>89</v>
      </c>
      <c r="E47" s="142" t="s">
        <v>89</v>
      </c>
      <c r="F47" s="142" t="s">
        <v>89</v>
      </c>
      <c r="G47" s="142" t="s">
        <v>89</v>
      </c>
      <c r="H47" s="143" t="s">
        <v>89</v>
      </c>
      <c r="I47" s="144"/>
      <c r="J47" s="24"/>
      <c r="K47" s="24"/>
    </row>
    <row r="48" spans="1:11" s="17" customFormat="1" ht="21.75" customHeight="1" outlineLevel="1" x14ac:dyDescent="0.25">
      <c r="A48" s="88" t="s">
        <v>62</v>
      </c>
      <c r="B48" s="183" t="s">
        <v>90</v>
      </c>
      <c r="C48" s="184" t="s">
        <v>90</v>
      </c>
      <c r="D48" s="184" t="s">
        <v>90</v>
      </c>
      <c r="E48" s="184" t="s">
        <v>90</v>
      </c>
      <c r="F48" s="184" t="s">
        <v>90</v>
      </c>
      <c r="G48" s="184" t="s">
        <v>90</v>
      </c>
      <c r="H48" s="185" t="s">
        <v>90</v>
      </c>
      <c r="I48" s="144"/>
      <c r="J48" s="24"/>
      <c r="K48" s="24"/>
    </row>
    <row r="49" spans="1:11" s="17" customFormat="1" ht="21.75" customHeight="1" outlineLevel="1" x14ac:dyDescent="0.25">
      <c r="A49" s="88" t="s">
        <v>1</v>
      </c>
      <c r="B49" s="191" t="s">
        <v>91</v>
      </c>
      <c r="C49" s="192"/>
      <c r="D49" s="192"/>
      <c r="E49" s="192"/>
      <c r="F49" s="192"/>
      <c r="G49" s="192"/>
      <c r="H49" s="193"/>
      <c r="I49" s="144"/>
      <c r="J49" s="24"/>
      <c r="K49" s="24"/>
    </row>
    <row r="50" spans="1:11" s="1" customFormat="1" ht="21.75" customHeight="1" outlineLevel="1" x14ac:dyDescent="0.25">
      <c r="A50" s="89" t="s">
        <v>2</v>
      </c>
      <c r="B50" s="89" t="s">
        <v>3</v>
      </c>
      <c r="C50" s="90" t="s">
        <v>362</v>
      </c>
      <c r="D50" s="90" t="s">
        <v>363</v>
      </c>
      <c r="E50" s="91" t="s">
        <v>19</v>
      </c>
      <c r="F50" s="89" t="s">
        <v>4</v>
      </c>
      <c r="G50" s="89" t="s">
        <v>5</v>
      </c>
      <c r="H50" s="89" t="s">
        <v>6</v>
      </c>
      <c r="I50" s="144"/>
      <c r="J50" s="21"/>
      <c r="K50" s="21"/>
    </row>
    <row r="51" spans="1:11" s="17" customFormat="1" ht="21.75" customHeight="1" outlineLevel="1" x14ac:dyDescent="0.25">
      <c r="A51" s="22" t="s">
        <v>92</v>
      </c>
      <c r="B51" s="8"/>
      <c r="C51" s="7">
        <v>8000000</v>
      </c>
      <c r="D51" s="67"/>
      <c r="E51" s="67">
        <f>+C51-D51</f>
        <v>8000000</v>
      </c>
      <c r="F51" s="56">
        <f>IFERROR(E51/C51,0)</f>
        <v>1</v>
      </c>
      <c r="G51" s="8"/>
      <c r="H51" s="8"/>
      <c r="I51" s="10" t="s">
        <v>174</v>
      </c>
      <c r="J51" s="24"/>
      <c r="K51" s="24"/>
    </row>
    <row r="52" spans="1:11" s="17" customFormat="1" ht="21.75" customHeight="1" outlineLevel="1" x14ac:dyDescent="0.25">
      <c r="A52" s="22" t="s">
        <v>93</v>
      </c>
      <c r="B52" s="8"/>
      <c r="C52" s="7">
        <v>5000000</v>
      </c>
      <c r="D52" s="67"/>
      <c r="E52" s="67">
        <f>+C52-D52</f>
        <v>5000000</v>
      </c>
      <c r="F52" s="56">
        <f>IFERROR(E52/C52,0)</f>
        <v>1</v>
      </c>
      <c r="G52" s="8"/>
      <c r="H52" s="8"/>
      <c r="I52" s="10" t="s">
        <v>176</v>
      </c>
      <c r="J52" s="24"/>
      <c r="K52" s="24"/>
    </row>
    <row r="53" spans="1:11" s="17" customFormat="1" ht="21.75" customHeight="1" outlineLevel="1" x14ac:dyDescent="0.25">
      <c r="A53" s="22" t="s">
        <v>94</v>
      </c>
      <c r="B53" s="8"/>
      <c r="C53" s="7">
        <v>7000000</v>
      </c>
      <c r="D53" s="67"/>
      <c r="E53" s="67">
        <f>+C53-D53</f>
        <v>7000000</v>
      </c>
      <c r="F53" s="56">
        <f>IFERROR(E53/C53,0)</f>
        <v>1</v>
      </c>
      <c r="G53" s="8"/>
      <c r="H53" s="8"/>
      <c r="I53" s="10" t="s">
        <v>176</v>
      </c>
      <c r="J53" s="24"/>
      <c r="K53" s="24"/>
    </row>
    <row r="54" spans="1:11" s="17" customFormat="1" ht="21.75" customHeight="1" outlineLevel="1" x14ac:dyDescent="0.25">
      <c r="A54" s="71" t="s">
        <v>63</v>
      </c>
      <c r="B54" s="60">
        <v>9</v>
      </c>
      <c r="C54" s="68">
        <f>304543800+201458867+90000-90073176+4073509</f>
        <v>420093000</v>
      </c>
      <c r="D54" s="69"/>
      <c r="E54" s="69">
        <f>C54-D54</f>
        <v>420093000</v>
      </c>
      <c r="F54" s="62">
        <f>IFERROR(E54/C54,0)</f>
        <v>1</v>
      </c>
      <c r="G54" s="61"/>
      <c r="H54" s="61"/>
      <c r="I54" s="63">
        <v>212020200800</v>
      </c>
      <c r="J54" s="24"/>
      <c r="K54" s="24"/>
    </row>
    <row r="55" spans="1:11" s="17" customFormat="1" ht="21.75" customHeight="1" x14ac:dyDescent="0.25">
      <c r="A55" s="194" t="s">
        <v>8</v>
      </c>
      <c r="B55" s="194"/>
      <c r="C55" s="70">
        <f>SUM(C51:C54)</f>
        <v>440093000</v>
      </c>
      <c r="D55" s="70"/>
      <c r="E55" s="70">
        <f>SUM(E51:E54)</f>
        <v>440093000</v>
      </c>
      <c r="F55" s="64">
        <f>IFERROR(E55/C55,0)</f>
        <v>1</v>
      </c>
      <c r="G55" s="65"/>
      <c r="H55" s="65"/>
      <c r="I55" s="65"/>
      <c r="J55" s="26"/>
      <c r="K55" s="26"/>
    </row>
    <row r="56" spans="1:11" s="17" customFormat="1" ht="21.75" customHeight="1" outlineLevel="1" x14ac:dyDescent="0.25">
      <c r="A56" s="88" t="s">
        <v>61</v>
      </c>
      <c r="B56" s="141" t="s">
        <v>68</v>
      </c>
      <c r="C56" s="142" t="s">
        <v>68</v>
      </c>
      <c r="D56" s="142" t="s">
        <v>68</v>
      </c>
      <c r="E56" s="142" t="s">
        <v>68</v>
      </c>
      <c r="F56" s="142" t="s">
        <v>68</v>
      </c>
      <c r="G56" s="142" t="s">
        <v>68</v>
      </c>
      <c r="H56" s="143" t="s">
        <v>68</v>
      </c>
      <c r="I56" s="144" t="s">
        <v>14</v>
      </c>
      <c r="J56" s="24"/>
      <c r="K56" s="24"/>
    </row>
    <row r="57" spans="1:11" s="17" customFormat="1" ht="21.75" customHeight="1" outlineLevel="1" x14ac:dyDescent="0.25">
      <c r="A57" s="88" t="s">
        <v>0</v>
      </c>
      <c r="B57" s="141" t="s">
        <v>95</v>
      </c>
      <c r="C57" s="142" t="s">
        <v>95</v>
      </c>
      <c r="D57" s="142" t="s">
        <v>95</v>
      </c>
      <c r="E57" s="142" t="s">
        <v>95</v>
      </c>
      <c r="F57" s="142" t="s">
        <v>95</v>
      </c>
      <c r="G57" s="142" t="s">
        <v>95</v>
      </c>
      <c r="H57" s="143" t="s">
        <v>95</v>
      </c>
      <c r="I57" s="144"/>
      <c r="J57" s="24"/>
      <c r="K57" s="24"/>
    </row>
    <row r="58" spans="1:11" s="17" customFormat="1" ht="21.75" customHeight="1" outlineLevel="1" x14ac:dyDescent="0.25">
      <c r="A58" s="88" t="s">
        <v>62</v>
      </c>
      <c r="B58" s="183" t="s">
        <v>96</v>
      </c>
      <c r="C58" s="184" t="s">
        <v>96</v>
      </c>
      <c r="D58" s="184" t="s">
        <v>96</v>
      </c>
      <c r="E58" s="184" t="s">
        <v>96</v>
      </c>
      <c r="F58" s="184" t="s">
        <v>96</v>
      </c>
      <c r="G58" s="184" t="s">
        <v>96</v>
      </c>
      <c r="H58" s="185" t="s">
        <v>96</v>
      </c>
      <c r="I58" s="144"/>
      <c r="J58" s="24"/>
      <c r="K58" s="24"/>
    </row>
    <row r="59" spans="1:11" s="17" customFormat="1" ht="21.75" customHeight="1" outlineLevel="1" x14ac:dyDescent="0.25">
      <c r="A59" s="88" t="s">
        <v>1</v>
      </c>
      <c r="B59" s="191" t="s">
        <v>97</v>
      </c>
      <c r="C59" s="192"/>
      <c r="D59" s="192"/>
      <c r="E59" s="192"/>
      <c r="F59" s="192"/>
      <c r="G59" s="192"/>
      <c r="H59" s="193"/>
      <c r="I59" s="144"/>
      <c r="J59" s="24"/>
      <c r="K59" s="24"/>
    </row>
    <row r="60" spans="1:11" s="1" customFormat="1" ht="21.75" customHeight="1" outlineLevel="1" x14ac:dyDescent="0.25">
      <c r="A60" s="89" t="s">
        <v>2</v>
      </c>
      <c r="B60" s="89" t="s">
        <v>3</v>
      </c>
      <c r="C60" s="90" t="s">
        <v>362</v>
      </c>
      <c r="D60" s="90" t="s">
        <v>363</v>
      </c>
      <c r="E60" s="91" t="s">
        <v>19</v>
      </c>
      <c r="F60" s="89" t="s">
        <v>4</v>
      </c>
      <c r="G60" s="89" t="s">
        <v>5</v>
      </c>
      <c r="H60" s="89" t="s">
        <v>6</v>
      </c>
      <c r="I60" s="144"/>
      <c r="J60" s="21"/>
      <c r="K60" s="21"/>
    </row>
    <row r="61" spans="1:11" s="17" customFormat="1" ht="21.75" customHeight="1" outlineLevel="1" x14ac:dyDescent="0.25">
      <c r="A61" s="22" t="s">
        <v>98</v>
      </c>
      <c r="B61" s="8"/>
      <c r="C61" s="7">
        <v>8000000</v>
      </c>
      <c r="D61" s="7"/>
      <c r="E61" s="67">
        <f t="shared" ref="E61:E67" si="2">+C61-D61</f>
        <v>8000000</v>
      </c>
      <c r="F61" s="56">
        <f t="shared" ref="F61:F67" si="3">IFERROR(E61/C61,0)</f>
        <v>1</v>
      </c>
      <c r="G61" s="8"/>
      <c r="H61" s="8"/>
      <c r="I61" s="10" t="s">
        <v>176</v>
      </c>
      <c r="J61" s="24"/>
      <c r="K61" s="24"/>
    </row>
    <row r="62" spans="1:11" s="17" customFormat="1" ht="21.75" customHeight="1" outlineLevel="1" x14ac:dyDescent="0.25">
      <c r="A62" s="22" t="s">
        <v>99</v>
      </c>
      <c r="B62" s="8"/>
      <c r="C62" s="7">
        <v>15000000</v>
      </c>
      <c r="D62" s="7"/>
      <c r="E62" s="67">
        <f t="shared" si="2"/>
        <v>15000000</v>
      </c>
      <c r="F62" s="56">
        <f t="shared" si="3"/>
        <v>1</v>
      </c>
      <c r="G62" s="8"/>
      <c r="H62" s="8"/>
      <c r="I62" s="10" t="s">
        <v>174</v>
      </c>
      <c r="J62" s="24"/>
      <c r="K62" s="24"/>
    </row>
    <row r="63" spans="1:11" s="17" customFormat="1" ht="21.75" customHeight="1" outlineLevel="1" x14ac:dyDescent="0.25">
      <c r="A63" s="22" t="s">
        <v>100</v>
      </c>
      <c r="B63" s="8"/>
      <c r="C63" s="7">
        <v>10000000</v>
      </c>
      <c r="D63" s="7"/>
      <c r="E63" s="67">
        <f t="shared" si="2"/>
        <v>10000000</v>
      </c>
      <c r="F63" s="56">
        <f t="shared" si="3"/>
        <v>1</v>
      </c>
      <c r="G63" s="8"/>
      <c r="H63" s="8"/>
      <c r="I63" s="10" t="s">
        <v>174</v>
      </c>
      <c r="J63" s="24"/>
      <c r="K63" s="24"/>
    </row>
    <row r="64" spans="1:11" s="17" customFormat="1" ht="21.75" customHeight="1" outlineLevel="1" x14ac:dyDescent="0.25">
      <c r="A64" s="22" t="s">
        <v>101</v>
      </c>
      <c r="B64" s="8"/>
      <c r="C64" s="7">
        <v>15934000</v>
      </c>
      <c r="D64" s="7"/>
      <c r="E64" s="67">
        <f t="shared" si="2"/>
        <v>15934000</v>
      </c>
      <c r="F64" s="56">
        <f t="shared" si="3"/>
        <v>1</v>
      </c>
      <c r="G64" s="8"/>
      <c r="H64" s="8"/>
      <c r="I64" s="10" t="s">
        <v>174</v>
      </c>
      <c r="J64" s="24"/>
      <c r="K64" s="24"/>
    </row>
    <row r="65" spans="1:11" s="17" customFormat="1" ht="21.75" customHeight="1" outlineLevel="1" x14ac:dyDescent="0.25">
      <c r="A65" s="22" t="s">
        <v>102</v>
      </c>
      <c r="B65" s="8"/>
      <c r="C65" s="7">
        <v>5000000</v>
      </c>
      <c r="D65" s="7"/>
      <c r="E65" s="67">
        <f t="shared" si="2"/>
        <v>5000000</v>
      </c>
      <c r="F65" s="56">
        <f t="shared" si="3"/>
        <v>1</v>
      </c>
      <c r="G65" s="8"/>
      <c r="H65" s="8"/>
      <c r="I65" s="10" t="s">
        <v>176</v>
      </c>
      <c r="J65" s="24"/>
      <c r="K65" s="24"/>
    </row>
    <row r="66" spans="1:11" s="17" customFormat="1" ht="21.75" customHeight="1" outlineLevel="1" x14ac:dyDescent="0.25">
      <c r="A66" s="22" t="s">
        <v>103</v>
      </c>
      <c r="B66" s="8"/>
      <c r="C66" s="7">
        <v>10000000</v>
      </c>
      <c r="D66" s="7"/>
      <c r="E66" s="67">
        <f t="shared" si="2"/>
        <v>10000000</v>
      </c>
      <c r="F66" s="56">
        <f t="shared" si="3"/>
        <v>1</v>
      </c>
      <c r="G66" s="8"/>
      <c r="H66" s="8"/>
      <c r="I66" s="10" t="s">
        <v>176</v>
      </c>
      <c r="J66" s="24"/>
      <c r="K66" s="24"/>
    </row>
    <row r="67" spans="1:11" s="17" customFormat="1" ht="21.75" customHeight="1" outlineLevel="1" x14ac:dyDescent="0.25">
      <c r="A67" s="22" t="s">
        <v>104</v>
      </c>
      <c r="B67" s="8"/>
      <c r="C67" s="7">
        <v>2000000</v>
      </c>
      <c r="D67" s="7"/>
      <c r="E67" s="67">
        <f t="shared" si="2"/>
        <v>2000000</v>
      </c>
      <c r="F67" s="56">
        <f t="shared" si="3"/>
        <v>1</v>
      </c>
      <c r="G67" s="8"/>
      <c r="H67" s="8"/>
      <c r="I67" s="10" t="s">
        <v>176</v>
      </c>
      <c r="J67" s="24"/>
      <c r="K67" s="24"/>
    </row>
    <row r="68" spans="1:11" s="17" customFormat="1" ht="21.75" customHeight="1" outlineLevel="1" x14ac:dyDescent="0.25">
      <c r="A68" s="71" t="s">
        <v>63</v>
      </c>
      <c r="B68" s="60">
        <v>7</v>
      </c>
      <c r="C68" s="68">
        <f>462007800-35614300-15129168-10719834</f>
        <v>400544498</v>
      </c>
      <c r="D68" s="69"/>
      <c r="E68" s="69">
        <f>C68-D68</f>
        <v>400544498</v>
      </c>
      <c r="F68" s="62">
        <f>IFERROR(E68/C68,0)</f>
        <v>1</v>
      </c>
      <c r="G68" s="61"/>
      <c r="H68" s="61"/>
      <c r="I68" s="63">
        <v>212020200800</v>
      </c>
      <c r="J68" s="24"/>
      <c r="K68" s="24"/>
    </row>
    <row r="69" spans="1:11" s="20" customFormat="1" ht="21.75" customHeight="1" x14ac:dyDescent="0.25">
      <c r="A69" s="194" t="s">
        <v>25</v>
      </c>
      <c r="B69" s="194"/>
      <c r="C69" s="70">
        <f>SUM(C61:C68)</f>
        <v>466478498</v>
      </c>
      <c r="D69" s="70"/>
      <c r="E69" s="70">
        <f>SUM(E61:E68)</f>
        <v>466478498</v>
      </c>
      <c r="F69" s="64">
        <f>IFERROR(E69/C69,0)</f>
        <v>1</v>
      </c>
      <c r="G69" s="65"/>
      <c r="H69" s="65"/>
      <c r="I69" s="65"/>
      <c r="J69" s="19"/>
      <c r="K69" s="19"/>
    </row>
    <row r="70" spans="1:11" s="17" customFormat="1" ht="21.75" customHeight="1" outlineLevel="1" x14ac:dyDescent="0.25">
      <c r="A70" s="88" t="s">
        <v>61</v>
      </c>
      <c r="B70" s="141" t="s">
        <v>88</v>
      </c>
      <c r="C70" s="142" t="s">
        <v>88</v>
      </c>
      <c r="D70" s="142" t="s">
        <v>88</v>
      </c>
      <c r="E70" s="142" t="s">
        <v>88</v>
      </c>
      <c r="F70" s="142" t="s">
        <v>88</v>
      </c>
      <c r="G70" s="142" t="s">
        <v>88</v>
      </c>
      <c r="H70" s="143" t="s">
        <v>88</v>
      </c>
      <c r="I70" s="144" t="s">
        <v>14</v>
      </c>
      <c r="J70" s="24"/>
      <c r="K70" s="24"/>
    </row>
    <row r="71" spans="1:11" s="17" customFormat="1" ht="21.75" customHeight="1" outlineLevel="1" x14ac:dyDescent="0.25">
      <c r="A71" s="88" t="s">
        <v>0</v>
      </c>
      <c r="B71" s="141" t="s">
        <v>89</v>
      </c>
      <c r="C71" s="142" t="s">
        <v>89</v>
      </c>
      <c r="D71" s="142" t="s">
        <v>89</v>
      </c>
      <c r="E71" s="142" t="s">
        <v>89</v>
      </c>
      <c r="F71" s="142" t="s">
        <v>89</v>
      </c>
      <c r="G71" s="142" t="s">
        <v>89</v>
      </c>
      <c r="H71" s="143" t="s">
        <v>89</v>
      </c>
      <c r="I71" s="144"/>
      <c r="J71" s="24"/>
      <c r="K71" s="24"/>
    </row>
    <row r="72" spans="1:11" s="17" customFormat="1" ht="21.75" customHeight="1" outlineLevel="1" x14ac:dyDescent="0.25">
      <c r="A72" s="88" t="s">
        <v>62</v>
      </c>
      <c r="B72" s="183" t="s">
        <v>105</v>
      </c>
      <c r="C72" s="184" t="s">
        <v>105</v>
      </c>
      <c r="D72" s="184" t="s">
        <v>105</v>
      </c>
      <c r="E72" s="184" t="s">
        <v>105</v>
      </c>
      <c r="F72" s="184" t="s">
        <v>105</v>
      </c>
      <c r="G72" s="184" t="s">
        <v>105</v>
      </c>
      <c r="H72" s="185" t="s">
        <v>105</v>
      </c>
      <c r="I72" s="144"/>
      <c r="J72" s="24"/>
      <c r="K72" s="24"/>
    </row>
    <row r="73" spans="1:11" s="17" customFormat="1" ht="21.75" customHeight="1" outlineLevel="1" x14ac:dyDescent="0.25">
      <c r="A73" s="88" t="s">
        <v>1</v>
      </c>
      <c r="B73" s="191" t="s">
        <v>106</v>
      </c>
      <c r="C73" s="192" t="s">
        <v>106</v>
      </c>
      <c r="D73" s="192" t="s">
        <v>106</v>
      </c>
      <c r="E73" s="192" t="s">
        <v>106</v>
      </c>
      <c r="F73" s="192" t="s">
        <v>106</v>
      </c>
      <c r="G73" s="192" t="s">
        <v>106</v>
      </c>
      <c r="H73" s="193" t="s">
        <v>106</v>
      </c>
      <c r="I73" s="144"/>
      <c r="J73" s="24"/>
      <c r="K73" s="24"/>
    </row>
    <row r="74" spans="1:11" s="1" customFormat="1" ht="21.75" customHeight="1" outlineLevel="1" x14ac:dyDescent="0.25">
      <c r="A74" s="89" t="s">
        <v>2</v>
      </c>
      <c r="B74" s="89" t="s">
        <v>3</v>
      </c>
      <c r="C74" s="90" t="s">
        <v>362</v>
      </c>
      <c r="D74" s="90" t="s">
        <v>363</v>
      </c>
      <c r="E74" s="91" t="s">
        <v>19</v>
      </c>
      <c r="F74" s="89" t="s">
        <v>4</v>
      </c>
      <c r="G74" s="89" t="s">
        <v>5</v>
      </c>
      <c r="H74" s="89" t="s">
        <v>6</v>
      </c>
      <c r="I74" s="144"/>
      <c r="J74" s="21"/>
      <c r="K74" s="21"/>
    </row>
    <row r="75" spans="1:11" s="17" customFormat="1" ht="21.75" customHeight="1" outlineLevel="1" x14ac:dyDescent="0.25">
      <c r="A75" s="22" t="s">
        <v>107</v>
      </c>
      <c r="B75" s="8"/>
      <c r="C75" s="7">
        <v>60000000</v>
      </c>
      <c r="D75" s="7"/>
      <c r="E75" s="67">
        <f t="shared" ref="E75:E81" si="4">+C75-D75</f>
        <v>60000000</v>
      </c>
      <c r="F75" s="56">
        <f t="shared" ref="F75:F81" si="5">IFERROR(E75/C75,0)</f>
        <v>1</v>
      </c>
      <c r="G75" s="8"/>
      <c r="H75" s="8"/>
      <c r="I75" s="10" t="s">
        <v>174</v>
      </c>
      <c r="J75" s="24"/>
      <c r="K75" s="24"/>
    </row>
    <row r="76" spans="1:11" s="17" customFormat="1" ht="21.75" customHeight="1" outlineLevel="1" x14ac:dyDescent="0.25">
      <c r="A76" s="22" t="s">
        <v>108</v>
      </c>
      <c r="B76" s="8"/>
      <c r="C76" s="7">
        <v>15000000</v>
      </c>
      <c r="D76" s="7"/>
      <c r="E76" s="67">
        <f t="shared" si="4"/>
        <v>15000000</v>
      </c>
      <c r="F76" s="56">
        <f t="shared" si="5"/>
        <v>1</v>
      </c>
      <c r="G76" s="8"/>
      <c r="H76" s="8"/>
      <c r="I76" s="10" t="s">
        <v>174</v>
      </c>
      <c r="J76" s="24"/>
      <c r="K76" s="24"/>
    </row>
    <row r="77" spans="1:11" s="17" customFormat="1" ht="21.75" customHeight="1" outlineLevel="1" x14ac:dyDescent="0.25">
      <c r="A77" s="22" t="s">
        <v>109</v>
      </c>
      <c r="B77" s="8"/>
      <c r="C77" s="7">
        <v>25000000</v>
      </c>
      <c r="D77" s="7"/>
      <c r="E77" s="67">
        <f t="shared" si="4"/>
        <v>25000000</v>
      </c>
      <c r="F77" s="56">
        <f t="shared" si="5"/>
        <v>1</v>
      </c>
      <c r="G77" s="8"/>
      <c r="H77" s="8"/>
      <c r="I77" s="10" t="s">
        <v>174</v>
      </c>
      <c r="J77" s="24"/>
      <c r="K77" s="24"/>
    </row>
    <row r="78" spans="1:11" s="17" customFormat="1" ht="21.75" customHeight="1" outlineLevel="1" x14ac:dyDescent="0.25">
      <c r="A78" s="22" t="s">
        <v>110</v>
      </c>
      <c r="B78" s="8"/>
      <c r="C78" s="7">
        <v>5000000</v>
      </c>
      <c r="D78" s="7"/>
      <c r="E78" s="67">
        <f t="shared" si="4"/>
        <v>5000000</v>
      </c>
      <c r="F78" s="56">
        <f t="shared" si="5"/>
        <v>1</v>
      </c>
      <c r="G78" s="8"/>
      <c r="H78" s="8"/>
      <c r="I78" s="10" t="s">
        <v>176</v>
      </c>
      <c r="J78" s="24"/>
      <c r="K78" s="24"/>
    </row>
    <row r="79" spans="1:11" s="17" customFormat="1" ht="21.75" customHeight="1" outlineLevel="1" x14ac:dyDescent="0.25">
      <c r="A79" s="22" t="s">
        <v>111</v>
      </c>
      <c r="B79" s="8"/>
      <c r="C79" s="57">
        <v>12000000</v>
      </c>
      <c r="D79" s="57"/>
      <c r="E79" s="67">
        <f t="shared" si="4"/>
        <v>12000000</v>
      </c>
      <c r="F79" s="56">
        <f t="shared" si="5"/>
        <v>1</v>
      </c>
      <c r="G79" s="32"/>
      <c r="H79" s="32"/>
      <c r="I79" s="10">
        <v>212020200800</v>
      </c>
      <c r="J79" s="24"/>
      <c r="K79" s="24"/>
    </row>
    <row r="80" spans="1:11" s="17" customFormat="1" ht="21.75" customHeight="1" outlineLevel="1" x14ac:dyDescent="0.25">
      <c r="A80" s="22" t="s">
        <v>112</v>
      </c>
      <c r="B80" s="8"/>
      <c r="C80" s="57">
        <v>10000000</v>
      </c>
      <c r="D80" s="57"/>
      <c r="E80" s="67">
        <f t="shared" si="4"/>
        <v>10000000</v>
      </c>
      <c r="F80" s="56">
        <f t="shared" si="5"/>
        <v>1</v>
      </c>
      <c r="G80" s="32"/>
      <c r="H80" s="32"/>
      <c r="I80" s="10" t="s">
        <v>176</v>
      </c>
      <c r="J80" s="24"/>
      <c r="K80" s="24"/>
    </row>
    <row r="81" spans="1:11" s="17" customFormat="1" ht="21.75" customHeight="1" outlineLevel="1" x14ac:dyDescent="0.25">
      <c r="A81" s="22" t="s">
        <v>113</v>
      </c>
      <c r="B81" s="8"/>
      <c r="C81" s="57">
        <v>4313650</v>
      </c>
      <c r="D81" s="57"/>
      <c r="E81" s="67">
        <f t="shared" si="4"/>
        <v>4313650</v>
      </c>
      <c r="F81" s="56">
        <f t="shared" si="5"/>
        <v>1</v>
      </c>
      <c r="G81" s="32"/>
      <c r="H81" s="32"/>
      <c r="I81" s="10" t="s">
        <v>176</v>
      </c>
      <c r="J81" s="24"/>
      <c r="K81" s="24"/>
    </row>
    <row r="82" spans="1:11" s="17" customFormat="1" ht="21.75" customHeight="1" outlineLevel="1" x14ac:dyDescent="0.25">
      <c r="A82" s="71" t="s">
        <v>63</v>
      </c>
      <c r="B82" s="60">
        <v>4</v>
      </c>
      <c r="C82" s="68">
        <f>186057000+12526333+125827333</f>
        <v>324410666</v>
      </c>
      <c r="D82" s="69"/>
      <c r="E82" s="69">
        <f>C82-D82</f>
        <v>324410666</v>
      </c>
      <c r="F82" s="62">
        <f>IFERROR(E82/C82,0)</f>
        <v>1</v>
      </c>
      <c r="G82" s="61"/>
      <c r="H82" s="61"/>
      <c r="I82" s="63">
        <v>212020200800</v>
      </c>
      <c r="J82" s="24"/>
      <c r="K82" s="24"/>
    </row>
    <row r="83" spans="1:11" s="17" customFormat="1" ht="21.75" customHeight="1" x14ac:dyDescent="0.25">
      <c r="A83" s="194" t="s">
        <v>48</v>
      </c>
      <c r="B83" s="194"/>
      <c r="C83" s="70">
        <f>SUM(C75:C82)</f>
        <v>455724316</v>
      </c>
      <c r="D83" s="70"/>
      <c r="E83" s="70">
        <f>SUM(E75:E82)</f>
        <v>455724316</v>
      </c>
      <c r="F83" s="64">
        <f>IFERROR(E83/C83,0)</f>
        <v>1</v>
      </c>
      <c r="G83" s="65"/>
      <c r="H83" s="65"/>
      <c r="I83" s="65"/>
      <c r="J83" s="24"/>
      <c r="K83" s="24"/>
    </row>
    <row r="84" spans="1:11" s="20" customFormat="1" ht="21.75" customHeight="1" outlineLevel="1" x14ac:dyDescent="0.25">
      <c r="A84" s="88" t="s">
        <v>61</v>
      </c>
      <c r="B84" s="135" t="s">
        <v>88</v>
      </c>
      <c r="C84" s="136" t="s">
        <v>88</v>
      </c>
      <c r="D84" s="136" t="s">
        <v>88</v>
      </c>
      <c r="E84" s="136" t="s">
        <v>88</v>
      </c>
      <c r="F84" s="136" t="s">
        <v>88</v>
      </c>
      <c r="G84" s="136" t="s">
        <v>88</v>
      </c>
      <c r="H84" s="137" t="s">
        <v>88</v>
      </c>
      <c r="I84" s="144" t="s">
        <v>14</v>
      </c>
      <c r="J84" s="19"/>
      <c r="K84" s="19"/>
    </row>
    <row r="85" spans="1:11" s="20" customFormat="1" ht="21.75" customHeight="1" outlineLevel="1" x14ac:dyDescent="0.25">
      <c r="A85" s="88" t="s">
        <v>0</v>
      </c>
      <c r="B85" s="135" t="s">
        <v>89</v>
      </c>
      <c r="C85" s="136" t="s">
        <v>89</v>
      </c>
      <c r="D85" s="136" t="s">
        <v>89</v>
      </c>
      <c r="E85" s="136" t="s">
        <v>89</v>
      </c>
      <c r="F85" s="136" t="s">
        <v>89</v>
      </c>
      <c r="G85" s="136" t="s">
        <v>89</v>
      </c>
      <c r="H85" s="137" t="s">
        <v>89</v>
      </c>
      <c r="I85" s="144"/>
      <c r="J85" s="19"/>
      <c r="K85" s="19"/>
    </row>
    <row r="86" spans="1:11" s="20" customFormat="1" ht="21.75" customHeight="1" outlineLevel="1" x14ac:dyDescent="0.25">
      <c r="A86" s="88" t="s">
        <v>62</v>
      </c>
      <c r="B86" s="147" t="s">
        <v>114</v>
      </c>
      <c r="C86" s="148" t="s">
        <v>114</v>
      </c>
      <c r="D86" s="148" t="s">
        <v>114</v>
      </c>
      <c r="E86" s="148" t="s">
        <v>114</v>
      </c>
      <c r="F86" s="148" t="s">
        <v>114</v>
      </c>
      <c r="G86" s="148" t="s">
        <v>114</v>
      </c>
      <c r="H86" s="149" t="s">
        <v>114</v>
      </c>
      <c r="I86" s="144"/>
      <c r="J86" s="19"/>
      <c r="K86" s="19"/>
    </row>
    <row r="87" spans="1:11" s="20" customFormat="1" ht="21.75" customHeight="1" outlineLevel="1" x14ac:dyDescent="0.25">
      <c r="A87" s="88" t="s">
        <v>1</v>
      </c>
      <c r="B87" s="191" t="s">
        <v>115</v>
      </c>
      <c r="C87" s="192" t="s">
        <v>115</v>
      </c>
      <c r="D87" s="192" t="s">
        <v>115</v>
      </c>
      <c r="E87" s="192" t="s">
        <v>115</v>
      </c>
      <c r="F87" s="192" t="s">
        <v>115</v>
      </c>
      <c r="G87" s="192" t="s">
        <v>115</v>
      </c>
      <c r="H87" s="193" t="s">
        <v>115</v>
      </c>
      <c r="I87" s="144"/>
      <c r="J87" s="19"/>
      <c r="K87" s="19"/>
    </row>
    <row r="88" spans="1:11" s="1" customFormat="1" ht="21.75" customHeight="1" outlineLevel="1" x14ac:dyDescent="0.25">
      <c r="A88" s="89" t="s">
        <v>2</v>
      </c>
      <c r="B88" s="89" t="s">
        <v>3</v>
      </c>
      <c r="C88" s="90" t="s">
        <v>362</v>
      </c>
      <c r="D88" s="90" t="s">
        <v>363</v>
      </c>
      <c r="E88" s="91" t="s">
        <v>19</v>
      </c>
      <c r="F88" s="89" t="s">
        <v>4</v>
      </c>
      <c r="G88" s="89" t="s">
        <v>5</v>
      </c>
      <c r="H88" s="89" t="s">
        <v>6</v>
      </c>
      <c r="I88" s="144"/>
      <c r="J88" s="21"/>
      <c r="K88" s="21"/>
    </row>
    <row r="89" spans="1:11" s="17" customFormat="1" ht="35.25" customHeight="1" outlineLevel="1" x14ac:dyDescent="0.25">
      <c r="A89" s="22" t="s">
        <v>116</v>
      </c>
      <c r="B89" s="8"/>
      <c r="C89" s="7">
        <v>25000000</v>
      </c>
      <c r="D89" s="7"/>
      <c r="E89" s="67">
        <f>+C89-D89</f>
        <v>25000000</v>
      </c>
      <c r="F89" s="56">
        <f t="shared" ref="F89:F95" si="6">IFERROR(E89/C89,0)</f>
        <v>1</v>
      </c>
      <c r="G89" s="8"/>
      <c r="H89" s="8"/>
      <c r="I89" s="2">
        <v>212020200800</v>
      </c>
      <c r="J89" s="24"/>
      <c r="K89" s="24"/>
    </row>
    <row r="90" spans="1:11" s="17" customFormat="1" ht="35.25" customHeight="1" outlineLevel="1" x14ac:dyDescent="0.25">
      <c r="A90" s="22" t="s">
        <v>117</v>
      </c>
      <c r="B90" s="8"/>
      <c r="C90" s="23">
        <v>25000000</v>
      </c>
      <c r="D90" s="23"/>
      <c r="E90" s="67">
        <f>+C90-D90</f>
        <v>25000000</v>
      </c>
      <c r="F90" s="56">
        <f t="shared" si="6"/>
        <v>1</v>
      </c>
      <c r="G90" s="8"/>
      <c r="H90" s="8"/>
      <c r="I90" s="10" t="s">
        <v>174</v>
      </c>
      <c r="J90" s="24"/>
      <c r="K90" s="24"/>
    </row>
    <row r="91" spans="1:11" s="44" customFormat="1" ht="35.25" customHeight="1" outlineLevel="1" x14ac:dyDescent="0.25">
      <c r="A91" s="45" t="s">
        <v>118</v>
      </c>
      <c r="B91" s="46"/>
      <c r="C91" s="47">
        <v>20000000</v>
      </c>
      <c r="D91" s="47"/>
      <c r="E91" s="67">
        <f>+C91-D91</f>
        <v>20000000</v>
      </c>
      <c r="F91" s="56">
        <f t="shared" si="6"/>
        <v>1</v>
      </c>
      <c r="G91" s="46"/>
      <c r="H91" s="46"/>
      <c r="I91" s="2">
        <v>212020200800</v>
      </c>
      <c r="J91" s="48"/>
      <c r="K91" s="49"/>
    </row>
    <row r="92" spans="1:11" s="17" customFormat="1" ht="35.25" customHeight="1" outlineLevel="1" x14ac:dyDescent="0.25">
      <c r="A92" s="22" t="s">
        <v>119</v>
      </c>
      <c r="B92" s="8"/>
      <c r="C92" s="7">
        <v>10000000</v>
      </c>
      <c r="D92" s="7"/>
      <c r="E92" s="67">
        <f>+C92-D92</f>
        <v>10000000</v>
      </c>
      <c r="F92" s="56">
        <f t="shared" si="6"/>
        <v>1</v>
      </c>
      <c r="G92" s="8"/>
      <c r="H92" s="27"/>
      <c r="I92" s="2">
        <v>212020200800</v>
      </c>
      <c r="J92" s="24"/>
      <c r="K92" s="24"/>
    </row>
    <row r="93" spans="1:11" s="17" customFormat="1" ht="35.25" customHeight="1" outlineLevel="1" x14ac:dyDescent="0.25">
      <c r="A93" s="28" t="s">
        <v>120</v>
      </c>
      <c r="B93" s="11"/>
      <c r="C93" s="12">
        <v>18889930</v>
      </c>
      <c r="D93" s="12"/>
      <c r="E93" s="67">
        <f>+C93-D93</f>
        <v>18889930</v>
      </c>
      <c r="F93" s="56">
        <f t="shared" si="6"/>
        <v>1</v>
      </c>
      <c r="G93" s="11"/>
      <c r="H93" s="11"/>
      <c r="I93" s="10" t="s">
        <v>174</v>
      </c>
      <c r="J93" s="24"/>
      <c r="K93" s="24"/>
    </row>
    <row r="94" spans="1:11" s="17" customFormat="1" ht="21.75" customHeight="1" outlineLevel="1" x14ac:dyDescent="0.25">
      <c r="A94" s="71" t="s">
        <v>63</v>
      </c>
      <c r="B94" s="60">
        <v>6</v>
      </c>
      <c r="C94" s="68">
        <f>287047800+81008034</f>
        <v>368055834</v>
      </c>
      <c r="D94" s="69"/>
      <c r="E94" s="69">
        <f>C94-D94</f>
        <v>368055834</v>
      </c>
      <c r="F94" s="62">
        <f t="shared" si="6"/>
        <v>1</v>
      </c>
      <c r="G94" s="61"/>
      <c r="H94" s="61"/>
      <c r="I94" s="63">
        <v>212020200800</v>
      </c>
      <c r="J94" s="24"/>
      <c r="K94" s="24"/>
    </row>
    <row r="95" spans="1:11" s="17" customFormat="1" ht="21.75" customHeight="1" x14ac:dyDescent="0.25">
      <c r="A95" s="194" t="s">
        <v>9</v>
      </c>
      <c r="B95" s="194"/>
      <c r="C95" s="70">
        <f>SUM(C89:C94)</f>
        <v>466945764</v>
      </c>
      <c r="D95" s="70"/>
      <c r="E95" s="70">
        <f>SUM(E89:E94)</f>
        <v>466945764</v>
      </c>
      <c r="F95" s="64">
        <f t="shared" si="6"/>
        <v>1</v>
      </c>
      <c r="G95" s="65"/>
      <c r="H95" s="65"/>
      <c r="I95" s="65"/>
      <c r="J95" s="24"/>
      <c r="K95" s="24"/>
    </row>
    <row r="96" spans="1:11" s="17" customFormat="1" ht="21.75" customHeight="1" outlineLevel="1" x14ac:dyDescent="0.25">
      <c r="A96" s="88" t="s">
        <v>61</v>
      </c>
      <c r="B96" s="141" t="s">
        <v>88</v>
      </c>
      <c r="C96" s="142" t="s">
        <v>88</v>
      </c>
      <c r="D96" s="142" t="s">
        <v>88</v>
      </c>
      <c r="E96" s="142" t="s">
        <v>88</v>
      </c>
      <c r="F96" s="142" t="s">
        <v>88</v>
      </c>
      <c r="G96" s="142" t="s">
        <v>88</v>
      </c>
      <c r="H96" s="143" t="s">
        <v>88</v>
      </c>
      <c r="I96" s="144" t="s">
        <v>14</v>
      </c>
      <c r="J96" s="24"/>
      <c r="K96" s="24"/>
    </row>
    <row r="97" spans="1:11" s="17" customFormat="1" ht="21.75" customHeight="1" outlineLevel="1" x14ac:dyDescent="0.25">
      <c r="A97" s="88" t="s">
        <v>0</v>
      </c>
      <c r="B97" s="141" t="s">
        <v>121</v>
      </c>
      <c r="C97" s="142" t="s">
        <v>121</v>
      </c>
      <c r="D97" s="142" t="s">
        <v>121</v>
      </c>
      <c r="E97" s="142" t="s">
        <v>121</v>
      </c>
      <c r="F97" s="142" t="s">
        <v>121</v>
      </c>
      <c r="G97" s="142" t="s">
        <v>121</v>
      </c>
      <c r="H97" s="143" t="s">
        <v>121</v>
      </c>
      <c r="I97" s="144"/>
      <c r="J97" s="24"/>
      <c r="K97" s="24"/>
    </row>
    <row r="98" spans="1:11" s="17" customFormat="1" ht="21.75" customHeight="1" outlineLevel="1" x14ac:dyDescent="0.25">
      <c r="A98" s="88" t="s">
        <v>62</v>
      </c>
      <c r="B98" s="183" t="s">
        <v>122</v>
      </c>
      <c r="C98" s="184" t="s">
        <v>122</v>
      </c>
      <c r="D98" s="184" t="s">
        <v>122</v>
      </c>
      <c r="E98" s="184" t="s">
        <v>122</v>
      </c>
      <c r="F98" s="184" t="s">
        <v>122</v>
      </c>
      <c r="G98" s="184" t="s">
        <v>122</v>
      </c>
      <c r="H98" s="185" t="s">
        <v>122</v>
      </c>
      <c r="I98" s="144"/>
      <c r="J98" s="24"/>
      <c r="K98" s="24"/>
    </row>
    <row r="99" spans="1:11" s="17" customFormat="1" ht="21.75" customHeight="1" outlineLevel="1" x14ac:dyDescent="0.25">
      <c r="A99" s="88" t="s">
        <v>1</v>
      </c>
      <c r="B99" s="191" t="s">
        <v>123</v>
      </c>
      <c r="C99" s="192" t="s">
        <v>123</v>
      </c>
      <c r="D99" s="192" t="s">
        <v>123</v>
      </c>
      <c r="E99" s="192" t="s">
        <v>123</v>
      </c>
      <c r="F99" s="192" t="s">
        <v>123</v>
      </c>
      <c r="G99" s="192" t="s">
        <v>123</v>
      </c>
      <c r="H99" s="193" t="s">
        <v>123</v>
      </c>
      <c r="I99" s="144"/>
      <c r="J99" s="24"/>
      <c r="K99" s="24"/>
    </row>
    <row r="100" spans="1:11" s="1" customFormat="1" ht="21.75" customHeight="1" outlineLevel="1" x14ac:dyDescent="0.25">
      <c r="A100" s="89" t="s">
        <v>2</v>
      </c>
      <c r="B100" s="89" t="s">
        <v>3</v>
      </c>
      <c r="C100" s="90" t="s">
        <v>362</v>
      </c>
      <c r="D100" s="90" t="s">
        <v>363</v>
      </c>
      <c r="E100" s="91" t="s">
        <v>19</v>
      </c>
      <c r="F100" s="89" t="s">
        <v>4</v>
      </c>
      <c r="G100" s="89" t="s">
        <v>5</v>
      </c>
      <c r="H100" s="89" t="s">
        <v>6</v>
      </c>
      <c r="I100" s="144"/>
      <c r="J100" s="21"/>
      <c r="K100" s="21"/>
    </row>
    <row r="101" spans="1:11" s="17" customFormat="1" ht="21.75" customHeight="1" outlineLevel="1" x14ac:dyDescent="0.25">
      <c r="A101" s="22" t="s">
        <v>124</v>
      </c>
      <c r="B101" s="8"/>
      <c r="C101" s="7">
        <v>12000000</v>
      </c>
      <c r="D101" s="7"/>
      <c r="E101" s="67">
        <f>+C101-D101</f>
        <v>12000000</v>
      </c>
      <c r="F101" s="56">
        <f t="shared" ref="F101:F107" si="7">IFERROR(E101/C101,0)</f>
        <v>1</v>
      </c>
      <c r="G101" s="8"/>
      <c r="H101" s="29"/>
      <c r="I101" s="10" t="s">
        <v>173</v>
      </c>
      <c r="J101" s="24"/>
      <c r="K101" s="24"/>
    </row>
    <row r="102" spans="1:11" s="17" customFormat="1" ht="21.75" customHeight="1" outlineLevel="1" x14ac:dyDescent="0.25">
      <c r="A102" s="22" t="s">
        <v>125</v>
      </c>
      <c r="B102" s="8"/>
      <c r="C102" s="7">
        <v>12000000</v>
      </c>
      <c r="D102" s="7"/>
      <c r="E102" s="67">
        <f>+C102-D102</f>
        <v>12000000</v>
      </c>
      <c r="F102" s="56">
        <f t="shared" si="7"/>
        <v>1</v>
      </c>
      <c r="G102" s="8"/>
      <c r="H102" s="29"/>
      <c r="I102" s="10">
        <v>212020200900</v>
      </c>
      <c r="J102" s="24"/>
      <c r="K102" s="24"/>
    </row>
    <row r="103" spans="1:11" s="17" customFormat="1" ht="21.75" customHeight="1" outlineLevel="1" x14ac:dyDescent="0.25">
      <c r="A103" s="22" t="s">
        <v>126</v>
      </c>
      <c r="B103" s="8"/>
      <c r="C103" s="7">
        <v>9000000</v>
      </c>
      <c r="D103" s="7"/>
      <c r="E103" s="67">
        <f>+C103-D103</f>
        <v>9000000</v>
      </c>
      <c r="F103" s="56">
        <f t="shared" si="7"/>
        <v>1</v>
      </c>
      <c r="G103" s="8"/>
      <c r="H103" s="29"/>
      <c r="I103" s="10">
        <v>212020200900</v>
      </c>
      <c r="J103" s="24"/>
      <c r="K103" s="24"/>
    </row>
    <row r="104" spans="1:11" s="17" customFormat="1" ht="21.75" customHeight="1" outlineLevel="1" x14ac:dyDescent="0.25">
      <c r="A104" s="22" t="s">
        <v>127</v>
      </c>
      <c r="B104" s="8"/>
      <c r="C104" s="7">
        <v>10952000</v>
      </c>
      <c r="D104" s="7"/>
      <c r="E104" s="67">
        <f>+C104-D104</f>
        <v>10952000</v>
      </c>
      <c r="F104" s="56">
        <f t="shared" si="7"/>
        <v>1</v>
      </c>
      <c r="G104" s="8"/>
      <c r="H104" s="29"/>
      <c r="I104" s="10" t="s">
        <v>173</v>
      </c>
      <c r="J104" s="24"/>
      <c r="K104" s="24"/>
    </row>
    <row r="105" spans="1:11" s="17" customFormat="1" ht="21.75" customHeight="1" outlineLevel="1" x14ac:dyDescent="0.25">
      <c r="A105" s="22" t="s">
        <v>128</v>
      </c>
      <c r="B105" s="8"/>
      <c r="C105" s="7">
        <v>4000000</v>
      </c>
      <c r="D105" s="7"/>
      <c r="E105" s="67">
        <f>+C105-D105</f>
        <v>4000000</v>
      </c>
      <c r="F105" s="56">
        <f t="shared" si="7"/>
        <v>1</v>
      </c>
      <c r="G105" s="8"/>
      <c r="H105" s="8"/>
      <c r="I105" s="10" t="s">
        <v>176</v>
      </c>
      <c r="J105" s="24"/>
      <c r="K105" s="24"/>
    </row>
    <row r="106" spans="1:11" s="17" customFormat="1" ht="21.75" customHeight="1" outlineLevel="1" x14ac:dyDescent="0.25">
      <c r="A106" s="71" t="s">
        <v>63</v>
      </c>
      <c r="B106" s="60">
        <v>4</v>
      </c>
      <c r="C106" s="68">
        <f>228727800+18400533</f>
        <v>247128333</v>
      </c>
      <c r="D106" s="69"/>
      <c r="E106" s="69">
        <f>C106-D106</f>
        <v>247128333</v>
      </c>
      <c r="F106" s="62">
        <f t="shared" si="7"/>
        <v>1</v>
      </c>
      <c r="G106" s="61"/>
      <c r="H106" s="61"/>
      <c r="I106" s="63">
        <v>212020200800</v>
      </c>
      <c r="J106" s="24"/>
      <c r="K106" s="24"/>
    </row>
    <row r="107" spans="1:11" s="17" customFormat="1" ht="21.75" customHeight="1" x14ac:dyDescent="0.25">
      <c r="A107" s="194" t="s">
        <v>49</v>
      </c>
      <c r="B107" s="194"/>
      <c r="C107" s="70">
        <f>SUM(C101:C106)</f>
        <v>295080333</v>
      </c>
      <c r="D107" s="70"/>
      <c r="E107" s="70">
        <f>SUM(E101:E106)</f>
        <v>295080333</v>
      </c>
      <c r="F107" s="64">
        <f t="shared" si="7"/>
        <v>1</v>
      </c>
      <c r="G107" s="65"/>
      <c r="H107" s="65"/>
      <c r="I107" s="65" t="s">
        <v>17</v>
      </c>
      <c r="J107" s="24"/>
      <c r="K107" s="24"/>
    </row>
    <row r="108" spans="1:11" s="17" customFormat="1" ht="21.75" customHeight="1" outlineLevel="1" x14ac:dyDescent="0.25">
      <c r="A108" s="88" t="s">
        <v>61</v>
      </c>
      <c r="B108" s="141" t="s">
        <v>129</v>
      </c>
      <c r="C108" s="142" t="s">
        <v>129</v>
      </c>
      <c r="D108" s="142" t="s">
        <v>129</v>
      </c>
      <c r="E108" s="142" t="s">
        <v>129</v>
      </c>
      <c r="F108" s="142" t="s">
        <v>129</v>
      </c>
      <c r="G108" s="142" t="s">
        <v>129</v>
      </c>
      <c r="H108" s="143" t="s">
        <v>129</v>
      </c>
      <c r="I108" s="144" t="s">
        <v>14</v>
      </c>
      <c r="J108" s="24"/>
      <c r="K108" s="24"/>
    </row>
    <row r="109" spans="1:11" s="17" customFormat="1" ht="21.75" customHeight="1" outlineLevel="1" x14ac:dyDescent="0.25">
      <c r="A109" s="88" t="s">
        <v>0</v>
      </c>
      <c r="B109" s="141" t="s">
        <v>130</v>
      </c>
      <c r="C109" s="142" t="s">
        <v>130</v>
      </c>
      <c r="D109" s="142" t="s">
        <v>130</v>
      </c>
      <c r="E109" s="142" t="s">
        <v>130</v>
      </c>
      <c r="F109" s="142" t="s">
        <v>130</v>
      </c>
      <c r="G109" s="142" t="s">
        <v>130</v>
      </c>
      <c r="H109" s="143" t="s">
        <v>130</v>
      </c>
      <c r="I109" s="144"/>
      <c r="J109" s="24"/>
      <c r="K109" s="24"/>
    </row>
    <row r="110" spans="1:11" s="17" customFormat="1" ht="21.75" customHeight="1" outlineLevel="1" x14ac:dyDescent="0.25">
      <c r="A110" s="88" t="s">
        <v>62</v>
      </c>
      <c r="B110" s="183" t="s">
        <v>131</v>
      </c>
      <c r="C110" s="184" t="s">
        <v>131</v>
      </c>
      <c r="D110" s="184" t="s">
        <v>131</v>
      </c>
      <c r="E110" s="184" t="s">
        <v>131</v>
      </c>
      <c r="F110" s="184" t="s">
        <v>131</v>
      </c>
      <c r="G110" s="184" t="s">
        <v>131</v>
      </c>
      <c r="H110" s="185" t="s">
        <v>131</v>
      </c>
      <c r="I110" s="144"/>
      <c r="J110" s="24"/>
      <c r="K110" s="24"/>
    </row>
    <row r="111" spans="1:11" s="17" customFormat="1" ht="21.75" customHeight="1" outlineLevel="1" x14ac:dyDescent="0.25">
      <c r="A111" s="88" t="s">
        <v>1</v>
      </c>
      <c r="B111" s="191" t="s">
        <v>132</v>
      </c>
      <c r="C111" s="192" t="s">
        <v>132</v>
      </c>
      <c r="D111" s="192" t="s">
        <v>132</v>
      </c>
      <c r="E111" s="192" t="s">
        <v>132</v>
      </c>
      <c r="F111" s="192" t="s">
        <v>132</v>
      </c>
      <c r="G111" s="192" t="s">
        <v>132</v>
      </c>
      <c r="H111" s="193" t="s">
        <v>132</v>
      </c>
      <c r="I111" s="144"/>
      <c r="J111" s="24"/>
      <c r="K111" s="24"/>
    </row>
    <row r="112" spans="1:11" s="1" customFormat="1" ht="21.75" customHeight="1" outlineLevel="1" x14ac:dyDescent="0.25">
      <c r="A112" s="89" t="s">
        <v>2</v>
      </c>
      <c r="B112" s="89" t="s">
        <v>3</v>
      </c>
      <c r="C112" s="90" t="s">
        <v>362</v>
      </c>
      <c r="D112" s="90" t="s">
        <v>363</v>
      </c>
      <c r="E112" s="91" t="s">
        <v>19</v>
      </c>
      <c r="F112" s="89" t="s">
        <v>4</v>
      </c>
      <c r="G112" s="89" t="s">
        <v>5</v>
      </c>
      <c r="H112" s="89" t="s">
        <v>6</v>
      </c>
      <c r="I112" s="144"/>
      <c r="J112" s="21"/>
      <c r="K112" s="21"/>
    </row>
    <row r="113" spans="1:11" s="17" customFormat="1" ht="62.25" customHeight="1" outlineLevel="1" x14ac:dyDescent="0.25">
      <c r="A113" s="22" t="s">
        <v>133</v>
      </c>
      <c r="B113" s="8"/>
      <c r="C113" s="7">
        <v>4000000</v>
      </c>
      <c r="D113" s="7"/>
      <c r="E113" s="67">
        <f>+C113-D113</f>
        <v>4000000</v>
      </c>
      <c r="F113" s="56">
        <f>IFERROR(E113/C113,0)</f>
        <v>1</v>
      </c>
      <c r="G113" s="8"/>
      <c r="H113" s="8"/>
      <c r="I113" s="10" t="s">
        <v>176</v>
      </c>
      <c r="J113" s="24"/>
      <c r="K113" s="24"/>
    </row>
    <row r="114" spans="1:11" s="17" customFormat="1" ht="48.75" customHeight="1" outlineLevel="1" x14ac:dyDescent="0.25">
      <c r="A114" s="22" t="s">
        <v>134</v>
      </c>
      <c r="B114" s="8"/>
      <c r="C114" s="7">
        <v>12000000</v>
      </c>
      <c r="D114" s="7"/>
      <c r="E114" s="67">
        <f>+C114-D114</f>
        <v>12000000</v>
      </c>
      <c r="F114" s="56">
        <f>IFERROR(E114/C114,0)</f>
        <v>1</v>
      </c>
      <c r="G114" s="8"/>
      <c r="H114" s="8"/>
      <c r="I114" s="10" t="s">
        <v>174</v>
      </c>
      <c r="J114" s="24"/>
      <c r="K114" s="24"/>
    </row>
    <row r="115" spans="1:11" s="17" customFormat="1" ht="48.75" customHeight="1" outlineLevel="1" x14ac:dyDescent="0.25">
      <c r="A115" s="42" t="s">
        <v>135</v>
      </c>
      <c r="B115" s="8"/>
      <c r="C115" s="7">
        <v>1982000</v>
      </c>
      <c r="D115" s="7"/>
      <c r="E115" s="67">
        <f>+C115-D115</f>
        <v>1982000</v>
      </c>
      <c r="F115" s="56">
        <f>IFERROR(E115/C115,0)</f>
        <v>1</v>
      </c>
      <c r="G115" s="8"/>
      <c r="H115" s="8"/>
      <c r="I115" s="43" t="s">
        <v>176</v>
      </c>
      <c r="J115" s="24"/>
      <c r="K115" s="24"/>
    </row>
    <row r="116" spans="1:11" s="17" customFormat="1" ht="21.75" customHeight="1" outlineLevel="1" x14ac:dyDescent="0.25">
      <c r="A116" s="71" t="s">
        <v>63</v>
      </c>
      <c r="B116" s="60">
        <v>4</v>
      </c>
      <c r="C116" s="68">
        <f>263817000-14045516-84128151</f>
        <v>165643333</v>
      </c>
      <c r="D116" s="69"/>
      <c r="E116" s="69">
        <f>C116-D116</f>
        <v>165643333</v>
      </c>
      <c r="F116" s="62">
        <f>IFERROR(E116/C116,0)</f>
        <v>1</v>
      </c>
      <c r="G116" s="61"/>
      <c r="H116" s="61"/>
      <c r="I116" s="63">
        <v>212020200800</v>
      </c>
      <c r="J116" s="24"/>
      <c r="K116" s="24"/>
    </row>
    <row r="117" spans="1:11" s="17" customFormat="1" ht="21.75" customHeight="1" x14ac:dyDescent="0.25">
      <c r="A117" s="194" t="s">
        <v>50</v>
      </c>
      <c r="B117" s="194"/>
      <c r="C117" s="70">
        <f>SUM(C113:C116)</f>
        <v>183625333</v>
      </c>
      <c r="D117" s="70"/>
      <c r="E117" s="70">
        <f>SUM(E113:E116)</f>
        <v>183625333</v>
      </c>
      <c r="F117" s="64">
        <f>IFERROR(E117/C117,0)</f>
        <v>1</v>
      </c>
      <c r="G117" s="65"/>
      <c r="H117" s="65"/>
      <c r="I117" s="65" t="s">
        <v>16</v>
      </c>
      <c r="J117" s="24"/>
      <c r="K117" s="24"/>
    </row>
    <row r="118" spans="1:11" s="17" customFormat="1" ht="21.75" customHeight="1" outlineLevel="1" x14ac:dyDescent="0.25">
      <c r="A118" s="88" t="s">
        <v>61</v>
      </c>
      <c r="B118" s="141" t="s">
        <v>136</v>
      </c>
      <c r="C118" s="142" t="s">
        <v>136</v>
      </c>
      <c r="D118" s="142" t="s">
        <v>136</v>
      </c>
      <c r="E118" s="142" t="s">
        <v>136</v>
      </c>
      <c r="F118" s="142" t="s">
        <v>136</v>
      </c>
      <c r="G118" s="142" t="s">
        <v>136</v>
      </c>
      <c r="H118" s="143" t="s">
        <v>136</v>
      </c>
      <c r="I118" s="144" t="s">
        <v>14</v>
      </c>
      <c r="J118" s="24"/>
      <c r="K118" s="24"/>
    </row>
    <row r="119" spans="1:11" s="17" customFormat="1" ht="21.75" customHeight="1" outlineLevel="1" x14ac:dyDescent="0.25">
      <c r="A119" s="88" t="s">
        <v>0</v>
      </c>
      <c r="B119" s="141" t="s">
        <v>137</v>
      </c>
      <c r="C119" s="142" t="s">
        <v>137</v>
      </c>
      <c r="D119" s="142" t="s">
        <v>137</v>
      </c>
      <c r="E119" s="142" t="s">
        <v>137</v>
      </c>
      <c r="F119" s="142" t="s">
        <v>137</v>
      </c>
      <c r="G119" s="142" t="s">
        <v>137</v>
      </c>
      <c r="H119" s="143" t="s">
        <v>137</v>
      </c>
      <c r="I119" s="144"/>
      <c r="J119" s="24"/>
      <c r="K119" s="24"/>
    </row>
    <row r="120" spans="1:11" s="17" customFormat="1" ht="21.75" customHeight="1" outlineLevel="1" x14ac:dyDescent="0.25">
      <c r="A120" s="88" t="s">
        <v>62</v>
      </c>
      <c r="B120" s="141" t="s">
        <v>138</v>
      </c>
      <c r="C120" s="142" t="s">
        <v>138</v>
      </c>
      <c r="D120" s="142" t="s">
        <v>138</v>
      </c>
      <c r="E120" s="142" t="s">
        <v>138</v>
      </c>
      <c r="F120" s="142" t="s">
        <v>138</v>
      </c>
      <c r="G120" s="142" t="s">
        <v>138</v>
      </c>
      <c r="H120" s="143" t="s">
        <v>138</v>
      </c>
      <c r="I120" s="144"/>
      <c r="J120" s="24"/>
      <c r="K120" s="24"/>
    </row>
    <row r="121" spans="1:11" s="17" customFormat="1" ht="21.75" customHeight="1" outlineLevel="1" x14ac:dyDescent="0.25">
      <c r="A121" s="88" t="s">
        <v>1</v>
      </c>
      <c r="B121" s="191" t="s">
        <v>139</v>
      </c>
      <c r="C121" s="192" t="s">
        <v>139</v>
      </c>
      <c r="D121" s="192" t="s">
        <v>139</v>
      </c>
      <c r="E121" s="192" t="s">
        <v>139</v>
      </c>
      <c r="F121" s="192" t="s">
        <v>139</v>
      </c>
      <c r="G121" s="192" t="s">
        <v>139</v>
      </c>
      <c r="H121" s="193" t="s">
        <v>139</v>
      </c>
      <c r="I121" s="144"/>
      <c r="J121" s="24"/>
      <c r="K121" s="24"/>
    </row>
    <row r="122" spans="1:11" s="1" customFormat="1" ht="21.75" customHeight="1" outlineLevel="1" x14ac:dyDescent="0.25">
      <c r="A122" s="89" t="s">
        <v>2</v>
      </c>
      <c r="B122" s="89" t="s">
        <v>3</v>
      </c>
      <c r="C122" s="90" t="s">
        <v>362</v>
      </c>
      <c r="D122" s="90" t="s">
        <v>363</v>
      </c>
      <c r="E122" s="91" t="s">
        <v>19</v>
      </c>
      <c r="F122" s="89" t="s">
        <v>4</v>
      </c>
      <c r="G122" s="89" t="s">
        <v>5</v>
      </c>
      <c r="H122" s="89" t="s">
        <v>6</v>
      </c>
      <c r="I122" s="144"/>
      <c r="J122" s="21"/>
      <c r="K122" s="21"/>
    </row>
    <row r="123" spans="1:11" s="17" customFormat="1" ht="21.75" customHeight="1" outlineLevel="1" x14ac:dyDescent="0.25">
      <c r="A123" s="28" t="s">
        <v>140</v>
      </c>
      <c r="B123" s="8"/>
      <c r="C123" s="7">
        <v>3000000</v>
      </c>
      <c r="D123" s="7"/>
      <c r="E123" s="67">
        <f>+C123-D123</f>
        <v>3000000</v>
      </c>
      <c r="F123" s="56">
        <f>IFERROR(E123/C123,0)</f>
        <v>1</v>
      </c>
      <c r="G123" s="8"/>
      <c r="H123" s="8"/>
      <c r="I123" s="10" t="s">
        <v>176</v>
      </c>
      <c r="J123" s="24"/>
      <c r="K123" s="24"/>
    </row>
    <row r="124" spans="1:11" s="17" customFormat="1" ht="21.75" customHeight="1" outlineLevel="1" x14ac:dyDescent="0.25">
      <c r="A124" s="88" t="s">
        <v>62</v>
      </c>
      <c r="B124" s="141" t="s">
        <v>328</v>
      </c>
      <c r="C124" s="142" t="s">
        <v>138</v>
      </c>
      <c r="D124" s="142" t="s">
        <v>138</v>
      </c>
      <c r="E124" s="142" t="s">
        <v>138</v>
      </c>
      <c r="F124" s="142" t="s">
        <v>138</v>
      </c>
      <c r="G124" s="142" t="s">
        <v>138</v>
      </c>
      <c r="H124" s="143" t="s">
        <v>138</v>
      </c>
      <c r="I124" s="144" t="s">
        <v>14</v>
      </c>
      <c r="J124" s="24"/>
      <c r="K124" s="24"/>
    </row>
    <row r="125" spans="1:11" s="1" customFormat="1" ht="21.75" customHeight="1" outlineLevel="1" x14ac:dyDescent="0.25">
      <c r="A125" s="89" t="s">
        <v>2</v>
      </c>
      <c r="B125" s="89" t="s">
        <v>3</v>
      </c>
      <c r="C125" s="90" t="s">
        <v>362</v>
      </c>
      <c r="D125" s="90" t="s">
        <v>363</v>
      </c>
      <c r="E125" s="91" t="s">
        <v>19</v>
      </c>
      <c r="F125" s="89" t="s">
        <v>4</v>
      </c>
      <c r="G125" s="89" t="s">
        <v>5</v>
      </c>
      <c r="H125" s="89" t="s">
        <v>6</v>
      </c>
      <c r="I125" s="144"/>
      <c r="J125" s="21"/>
      <c r="K125" s="21"/>
    </row>
    <row r="126" spans="1:11" s="17" customFormat="1" ht="21.75" customHeight="1" outlineLevel="1" x14ac:dyDescent="0.25">
      <c r="A126" s="97" t="s">
        <v>329</v>
      </c>
      <c r="B126" s="8"/>
      <c r="C126" s="7">
        <v>1500000</v>
      </c>
      <c r="D126" s="7"/>
      <c r="E126" s="67">
        <f>+C126-D126</f>
        <v>1500000</v>
      </c>
      <c r="F126" s="56">
        <f>IFERROR(E126/C126,0)</f>
        <v>1</v>
      </c>
      <c r="G126" s="8"/>
      <c r="H126" s="8"/>
      <c r="I126" s="10" t="s">
        <v>176</v>
      </c>
      <c r="J126" s="24"/>
      <c r="K126" s="24"/>
    </row>
    <row r="127" spans="1:11" s="17" customFormat="1" ht="21.75" customHeight="1" outlineLevel="1" x14ac:dyDescent="0.25">
      <c r="A127" s="97" t="s">
        <v>330</v>
      </c>
      <c r="B127" s="8"/>
      <c r="C127" s="7">
        <v>5964000</v>
      </c>
      <c r="D127" s="7"/>
      <c r="E127" s="67">
        <f>+C127-D127</f>
        <v>5964000</v>
      </c>
      <c r="F127" s="56">
        <f>IFERROR(E127/C127,0)</f>
        <v>1</v>
      </c>
      <c r="G127" s="8"/>
      <c r="H127" s="8"/>
      <c r="I127" s="10" t="s">
        <v>176</v>
      </c>
      <c r="J127" s="24"/>
      <c r="K127" s="24"/>
    </row>
    <row r="128" spans="1:11" s="17" customFormat="1" ht="21.75" customHeight="1" outlineLevel="1" x14ac:dyDescent="0.25">
      <c r="A128" s="88" t="s">
        <v>62</v>
      </c>
      <c r="B128" s="141" t="s">
        <v>332</v>
      </c>
      <c r="C128" s="142" t="s">
        <v>138</v>
      </c>
      <c r="D128" s="142" t="s">
        <v>138</v>
      </c>
      <c r="E128" s="142" t="s">
        <v>138</v>
      </c>
      <c r="F128" s="142" t="s">
        <v>138</v>
      </c>
      <c r="G128" s="142" t="s">
        <v>138</v>
      </c>
      <c r="H128" s="143" t="s">
        <v>138</v>
      </c>
      <c r="I128" s="138" t="s">
        <v>14</v>
      </c>
      <c r="J128" s="24"/>
      <c r="K128" s="24"/>
    </row>
    <row r="129" spans="1:11" s="1" customFormat="1" ht="21.75" customHeight="1" outlineLevel="1" x14ac:dyDescent="0.25">
      <c r="A129" s="89" t="s">
        <v>2</v>
      </c>
      <c r="B129" s="89" t="s">
        <v>3</v>
      </c>
      <c r="C129" s="90" t="s">
        <v>362</v>
      </c>
      <c r="D129" s="90" t="s">
        <v>363</v>
      </c>
      <c r="E129" s="91" t="s">
        <v>19</v>
      </c>
      <c r="F129" s="89" t="s">
        <v>4</v>
      </c>
      <c r="G129" s="89" t="s">
        <v>5</v>
      </c>
      <c r="H129" s="89" t="s">
        <v>6</v>
      </c>
      <c r="I129" s="140"/>
      <c r="J129" s="21"/>
      <c r="K129" s="21"/>
    </row>
    <row r="130" spans="1:11" s="17" customFormat="1" ht="21.75" customHeight="1" outlineLevel="1" x14ac:dyDescent="0.25">
      <c r="A130" s="97" t="s">
        <v>331</v>
      </c>
      <c r="B130" s="8"/>
      <c r="C130" s="7">
        <v>20000000</v>
      </c>
      <c r="D130" s="7"/>
      <c r="E130" s="67">
        <f>+C130-D130</f>
        <v>20000000</v>
      </c>
      <c r="F130" s="56">
        <f>IFERROR(E130/C130,0)</f>
        <v>1</v>
      </c>
      <c r="G130" s="8"/>
      <c r="H130" s="8"/>
      <c r="I130" s="10">
        <v>212020200800</v>
      </c>
      <c r="J130" s="24"/>
      <c r="K130" s="24"/>
    </row>
    <row r="131" spans="1:11" s="17" customFormat="1" ht="21.75" customHeight="1" outlineLevel="1" x14ac:dyDescent="0.25">
      <c r="A131" s="97" t="s">
        <v>333</v>
      </c>
      <c r="B131" s="8"/>
      <c r="C131" s="7">
        <v>5500000</v>
      </c>
      <c r="D131" s="7"/>
      <c r="E131" s="67">
        <f>+C131-D131</f>
        <v>5500000</v>
      </c>
      <c r="F131" s="56">
        <f>IFERROR(E131/C131,0)</f>
        <v>1</v>
      </c>
      <c r="G131" s="8"/>
      <c r="H131" s="8"/>
      <c r="I131" s="10" t="s">
        <v>173</v>
      </c>
      <c r="J131" s="24"/>
      <c r="K131" s="24"/>
    </row>
    <row r="132" spans="1:11" s="17" customFormat="1" ht="21.75" customHeight="1" outlineLevel="1" x14ac:dyDescent="0.25">
      <c r="A132" s="71" t="s">
        <v>63</v>
      </c>
      <c r="B132" s="60">
        <v>2</v>
      </c>
      <c r="C132" s="68">
        <f>273537000-12526333-140455167+85875000</f>
        <v>206430500</v>
      </c>
      <c r="D132" s="69"/>
      <c r="E132" s="69">
        <f>C132-D132</f>
        <v>206430500</v>
      </c>
      <c r="F132" s="62">
        <f>IFERROR(E132/C132,0)</f>
        <v>1</v>
      </c>
      <c r="G132" s="61"/>
      <c r="H132" s="111" t="s">
        <v>400</v>
      </c>
      <c r="I132" s="63">
        <v>212020200800</v>
      </c>
      <c r="J132" s="24"/>
      <c r="K132" s="24"/>
    </row>
    <row r="133" spans="1:11" s="17" customFormat="1" ht="21.75" customHeight="1" x14ac:dyDescent="0.25">
      <c r="A133" s="194" t="s">
        <v>51</v>
      </c>
      <c r="B133" s="194"/>
      <c r="C133" s="70">
        <f>SUM(C123:C132)</f>
        <v>242394500</v>
      </c>
      <c r="D133" s="70"/>
      <c r="E133" s="70">
        <f>SUM(E123:E132)</f>
        <v>242394500</v>
      </c>
      <c r="F133" s="64">
        <f>IFERROR(E133/C133,0)</f>
        <v>1</v>
      </c>
      <c r="G133" s="65"/>
      <c r="H133" s="65"/>
      <c r="I133" s="65" t="s">
        <v>16</v>
      </c>
      <c r="J133" s="24"/>
      <c r="K133" s="24"/>
    </row>
    <row r="134" spans="1:11" s="17" customFormat="1" ht="21.75" customHeight="1" outlineLevel="1" x14ac:dyDescent="0.25">
      <c r="A134" s="88" t="s">
        <v>61</v>
      </c>
      <c r="B134" s="141" t="s">
        <v>88</v>
      </c>
      <c r="C134" s="142" t="s">
        <v>88</v>
      </c>
      <c r="D134" s="142" t="s">
        <v>88</v>
      </c>
      <c r="E134" s="142" t="s">
        <v>88</v>
      </c>
      <c r="F134" s="142" t="s">
        <v>88</v>
      </c>
      <c r="G134" s="142" t="s">
        <v>88</v>
      </c>
      <c r="H134" s="143" t="s">
        <v>88</v>
      </c>
      <c r="I134" s="144" t="s">
        <v>14</v>
      </c>
      <c r="J134" s="24"/>
      <c r="K134" s="24"/>
    </row>
    <row r="135" spans="1:11" s="17" customFormat="1" ht="21.75" customHeight="1" outlineLevel="1" x14ac:dyDescent="0.25">
      <c r="A135" s="88" t="s">
        <v>0</v>
      </c>
      <c r="B135" s="141" t="s">
        <v>141</v>
      </c>
      <c r="C135" s="142" t="s">
        <v>141</v>
      </c>
      <c r="D135" s="142" t="s">
        <v>141</v>
      </c>
      <c r="E135" s="142" t="s">
        <v>141</v>
      </c>
      <c r="F135" s="142" t="s">
        <v>141</v>
      </c>
      <c r="G135" s="142" t="s">
        <v>141</v>
      </c>
      <c r="H135" s="143" t="s">
        <v>141</v>
      </c>
      <c r="I135" s="144"/>
      <c r="J135" s="24"/>
      <c r="K135" s="24"/>
    </row>
    <row r="136" spans="1:11" s="17" customFormat="1" ht="21.75" customHeight="1" outlineLevel="1" x14ac:dyDescent="0.25">
      <c r="A136" s="88" t="s">
        <v>62</v>
      </c>
      <c r="B136" s="174" t="s">
        <v>368</v>
      </c>
      <c r="C136" s="175" t="s">
        <v>142</v>
      </c>
      <c r="D136" s="175" t="s">
        <v>142</v>
      </c>
      <c r="E136" s="175" t="s">
        <v>142</v>
      </c>
      <c r="F136" s="175" t="s">
        <v>142</v>
      </c>
      <c r="G136" s="175" t="s">
        <v>142</v>
      </c>
      <c r="H136" s="176" t="s">
        <v>142</v>
      </c>
      <c r="I136" s="144"/>
      <c r="J136" s="24"/>
      <c r="K136" s="24"/>
    </row>
    <row r="137" spans="1:11" s="17" customFormat="1" ht="21.75" customHeight="1" outlineLevel="1" x14ac:dyDescent="0.25">
      <c r="A137" s="88" t="s">
        <v>1</v>
      </c>
      <c r="B137" s="191" t="s">
        <v>143</v>
      </c>
      <c r="C137" s="192" t="s">
        <v>143</v>
      </c>
      <c r="D137" s="192" t="s">
        <v>143</v>
      </c>
      <c r="E137" s="192" t="s">
        <v>143</v>
      </c>
      <c r="F137" s="192" t="s">
        <v>143</v>
      </c>
      <c r="G137" s="192" t="s">
        <v>143</v>
      </c>
      <c r="H137" s="193" t="s">
        <v>143</v>
      </c>
      <c r="I137" s="144"/>
      <c r="J137" s="24"/>
      <c r="K137" s="24"/>
    </row>
    <row r="138" spans="1:11" s="1" customFormat="1" ht="21.75" customHeight="1" outlineLevel="1" x14ac:dyDescent="0.25">
      <c r="A138" s="89" t="s">
        <v>2</v>
      </c>
      <c r="B138" s="89" t="s">
        <v>3</v>
      </c>
      <c r="C138" s="90" t="s">
        <v>362</v>
      </c>
      <c r="D138" s="90" t="s">
        <v>363</v>
      </c>
      <c r="E138" s="91" t="s">
        <v>19</v>
      </c>
      <c r="F138" s="89" t="s">
        <v>4</v>
      </c>
      <c r="G138" s="89" t="s">
        <v>5</v>
      </c>
      <c r="H138" s="89" t="s">
        <v>6</v>
      </c>
      <c r="I138" s="144"/>
      <c r="J138" s="21"/>
      <c r="K138" s="21"/>
    </row>
    <row r="139" spans="1:11" s="17" customFormat="1" ht="38.25" customHeight="1" outlineLevel="1" x14ac:dyDescent="0.25">
      <c r="A139" s="22" t="s">
        <v>144</v>
      </c>
      <c r="B139" s="8"/>
      <c r="C139" s="7">
        <v>15000000</v>
      </c>
      <c r="D139" s="7"/>
      <c r="E139" s="67">
        <f>+C139-D139</f>
        <v>15000000</v>
      </c>
      <c r="F139" s="56">
        <f>IFERROR(E139/C139,0)</f>
        <v>1</v>
      </c>
      <c r="G139" s="8"/>
      <c r="H139" s="8"/>
      <c r="I139" s="10" t="s">
        <v>174</v>
      </c>
      <c r="J139" s="24"/>
      <c r="K139" s="24"/>
    </row>
    <row r="140" spans="1:11" s="17" customFormat="1" ht="38.25" customHeight="1" outlineLevel="1" x14ac:dyDescent="0.25">
      <c r="A140" s="22" t="s">
        <v>145</v>
      </c>
      <c r="B140" s="8"/>
      <c r="C140" s="7">
        <v>30000000</v>
      </c>
      <c r="D140" s="7"/>
      <c r="E140" s="67">
        <f>+C140-D140</f>
        <v>30000000</v>
      </c>
      <c r="F140" s="56">
        <f>IFERROR(E140/C140,0)</f>
        <v>1</v>
      </c>
      <c r="G140" s="8"/>
      <c r="H140" s="8"/>
      <c r="I140" s="10" t="s">
        <v>174</v>
      </c>
      <c r="J140" s="24"/>
      <c r="K140" s="24"/>
    </row>
    <row r="141" spans="1:11" s="17" customFormat="1" ht="47.25" customHeight="1" outlineLevel="1" x14ac:dyDescent="0.25">
      <c r="A141" s="22" t="s">
        <v>146</v>
      </c>
      <c r="B141" s="8"/>
      <c r="C141" s="7">
        <v>5000000</v>
      </c>
      <c r="D141" s="7"/>
      <c r="E141" s="67">
        <f>+C141-D141</f>
        <v>5000000</v>
      </c>
      <c r="F141" s="56">
        <f>IFERROR(E141/C141,0)</f>
        <v>1</v>
      </c>
      <c r="G141" s="8"/>
      <c r="H141" s="8"/>
      <c r="I141" s="10" t="s">
        <v>173</v>
      </c>
      <c r="J141" s="24"/>
      <c r="K141" s="24"/>
    </row>
    <row r="142" spans="1:11" s="17" customFormat="1" ht="21.75" customHeight="1" outlineLevel="1" x14ac:dyDescent="0.25">
      <c r="A142" s="71" t="s">
        <v>63</v>
      </c>
      <c r="B142" s="60">
        <v>5</v>
      </c>
      <c r="C142" s="68">
        <f>287047800-3039633</f>
        <v>284008167</v>
      </c>
      <c r="D142" s="69"/>
      <c r="E142" s="69">
        <f>C142-D142</f>
        <v>284008167</v>
      </c>
      <c r="F142" s="62">
        <f>IFERROR(E142/C142,0)</f>
        <v>1</v>
      </c>
      <c r="G142" s="61"/>
      <c r="H142" s="61"/>
      <c r="I142" s="63">
        <v>212020200800</v>
      </c>
      <c r="J142" s="24"/>
      <c r="K142" s="24"/>
    </row>
    <row r="143" spans="1:11" s="17" customFormat="1" ht="21.75" customHeight="1" x14ac:dyDescent="0.25">
      <c r="A143" s="194" t="s">
        <v>52</v>
      </c>
      <c r="B143" s="194"/>
      <c r="C143" s="70">
        <f>SUM(C139:C142)</f>
        <v>334008167</v>
      </c>
      <c r="D143" s="70"/>
      <c r="E143" s="70">
        <f>SUM(E139:E142)</f>
        <v>334008167</v>
      </c>
      <c r="F143" s="64">
        <f>IFERROR(E143/C143,0)</f>
        <v>1</v>
      </c>
      <c r="G143" s="65"/>
      <c r="H143" s="65"/>
      <c r="I143" s="65" t="s">
        <v>16</v>
      </c>
      <c r="J143" s="24"/>
      <c r="K143" s="24"/>
    </row>
    <row r="144" spans="1:11" s="17" customFormat="1" ht="21.75" customHeight="1" outlineLevel="1" x14ac:dyDescent="0.25">
      <c r="A144" s="88" t="s">
        <v>61</v>
      </c>
      <c r="B144" s="141" t="s">
        <v>136</v>
      </c>
      <c r="C144" s="142" t="s">
        <v>136</v>
      </c>
      <c r="D144" s="142" t="s">
        <v>136</v>
      </c>
      <c r="E144" s="142" t="s">
        <v>136</v>
      </c>
      <c r="F144" s="142" t="s">
        <v>136</v>
      </c>
      <c r="G144" s="142" t="s">
        <v>136</v>
      </c>
      <c r="H144" s="143" t="s">
        <v>136</v>
      </c>
      <c r="I144" s="144" t="s">
        <v>14</v>
      </c>
      <c r="J144" s="24"/>
      <c r="K144" s="24"/>
    </row>
    <row r="145" spans="1:11" s="17" customFormat="1" ht="21.75" customHeight="1" outlineLevel="1" x14ac:dyDescent="0.25">
      <c r="A145" s="88" t="s">
        <v>0</v>
      </c>
      <c r="B145" s="141" t="s">
        <v>137</v>
      </c>
      <c r="C145" s="142" t="s">
        <v>137</v>
      </c>
      <c r="D145" s="142" t="s">
        <v>137</v>
      </c>
      <c r="E145" s="142" t="s">
        <v>137</v>
      </c>
      <c r="F145" s="142" t="s">
        <v>137</v>
      </c>
      <c r="G145" s="142" t="s">
        <v>137</v>
      </c>
      <c r="H145" s="143" t="s">
        <v>137</v>
      </c>
      <c r="I145" s="144"/>
      <c r="J145" s="24"/>
      <c r="K145" s="24"/>
    </row>
    <row r="146" spans="1:11" s="17" customFormat="1" ht="21.75" customHeight="1" outlineLevel="1" x14ac:dyDescent="0.25">
      <c r="A146" s="88" t="s">
        <v>62</v>
      </c>
      <c r="B146" s="174" t="s">
        <v>322</v>
      </c>
      <c r="C146" s="175"/>
      <c r="D146" s="175"/>
      <c r="E146" s="175"/>
      <c r="F146" s="175"/>
      <c r="G146" s="175"/>
      <c r="H146" s="176"/>
      <c r="I146" s="144"/>
      <c r="J146" s="24"/>
      <c r="K146" s="24"/>
    </row>
    <row r="147" spans="1:11" s="17" customFormat="1" ht="21.75" customHeight="1" outlineLevel="1" x14ac:dyDescent="0.25">
      <c r="A147" s="88" t="s">
        <v>1</v>
      </c>
      <c r="B147" s="191" t="s">
        <v>147</v>
      </c>
      <c r="C147" s="192" t="s">
        <v>147</v>
      </c>
      <c r="D147" s="192" t="s">
        <v>147</v>
      </c>
      <c r="E147" s="192" t="s">
        <v>147</v>
      </c>
      <c r="F147" s="192" t="s">
        <v>147</v>
      </c>
      <c r="G147" s="192" t="s">
        <v>147</v>
      </c>
      <c r="H147" s="193" t="s">
        <v>147</v>
      </c>
      <c r="I147" s="144"/>
      <c r="J147" s="24"/>
      <c r="K147" s="24"/>
    </row>
    <row r="148" spans="1:11" s="1" customFormat="1" ht="21.75" customHeight="1" outlineLevel="1" x14ac:dyDescent="0.25">
      <c r="A148" s="89" t="s">
        <v>2</v>
      </c>
      <c r="B148" s="89" t="s">
        <v>3</v>
      </c>
      <c r="C148" s="90" t="s">
        <v>362</v>
      </c>
      <c r="D148" s="90" t="s">
        <v>363</v>
      </c>
      <c r="E148" s="91" t="s">
        <v>19</v>
      </c>
      <c r="F148" s="89" t="s">
        <v>4</v>
      </c>
      <c r="G148" s="89" t="s">
        <v>5</v>
      </c>
      <c r="H148" s="89" t="s">
        <v>6</v>
      </c>
      <c r="I148" s="144"/>
      <c r="J148" s="21"/>
      <c r="K148" s="21"/>
    </row>
    <row r="149" spans="1:11" s="17" customFormat="1" ht="21.75" customHeight="1" outlineLevel="1" x14ac:dyDescent="0.25">
      <c r="A149" s="22" t="s">
        <v>334</v>
      </c>
      <c r="B149" s="8"/>
      <c r="C149" s="7">
        <v>11000000</v>
      </c>
      <c r="D149" s="7"/>
      <c r="E149" s="67">
        <f>+C149-D149</f>
        <v>11000000</v>
      </c>
      <c r="F149" s="56">
        <f>IFERROR(E149/C149,0)</f>
        <v>1</v>
      </c>
      <c r="G149" s="8"/>
      <c r="H149" s="8"/>
      <c r="I149" s="10" t="s">
        <v>174</v>
      </c>
      <c r="J149" s="24"/>
      <c r="K149" s="24"/>
    </row>
    <row r="150" spans="1:11" s="17" customFormat="1" ht="21.75" customHeight="1" outlineLevel="1" x14ac:dyDescent="0.25">
      <c r="A150" s="22" t="s">
        <v>335</v>
      </c>
      <c r="B150" s="8"/>
      <c r="C150" s="7">
        <v>20000000</v>
      </c>
      <c r="D150" s="7"/>
      <c r="E150" s="67">
        <f t="shared" ref="E150:E156" si="8">+C150-D150</f>
        <v>20000000</v>
      </c>
      <c r="F150" s="56">
        <f t="shared" ref="F150:F156" si="9">IFERROR(E150/C150,0)</f>
        <v>1</v>
      </c>
      <c r="G150" s="8"/>
      <c r="H150" s="8"/>
      <c r="I150" s="10" t="s">
        <v>342</v>
      </c>
      <c r="J150" s="24"/>
      <c r="K150" s="24"/>
    </row>
    <row r="151" spans="1:11" s="17" customFormat="1" ht="21.75" customHeight="1" outlineLevel="1" x14ac:dyDescent="0.25">
      <c r="A151" s="22" t="s">
        <v>336</v>
      </c>
      <c r="B151" s="8"/>
      <c r="C151" s="7">
        <v>20000000</v>
      </c>
      <c r="D151" s="7"/>
      <c r="E151" s="67">
        <f t="shared" si="8"/>
        <v>20000000</v>
      </c>
      <c r="F151" s="56">
        <f t="shared" si="9"/>
        <v>1</v>
      </c>
      <c r="G151" s="8"/>
      <c r="H151" s="8"/>
      <c r="I151" s="10" t="s">
        <v>174</v>
      </c>
      <c r="J151" s="24"/>
      <c r="K151" s="24"/>
    </row>
    <row r="152" spans="1:11" s="17" customFormat="1" ht="21.75" customHeight="1" outlineLevel="1" x14ac:dyDescent="0.25">
      <c r="A152" s="22" t="s">
        <v>337</v>
      </c>
      <c r="B152" s="8"/>
      <c r="C152" s="7">
        <v>9000000</v>
      </c>
      <c r="D152" s="7"/>
      <c r="E152" s="67">
        <f t="shared" si="8"/>
        <v>9000000</v>
      </c>
      <c r="F152" s="56">
        <f t="shared" si="9"/>
        <v>1</v>
      </c>
      <c r="G152" s="8"/>
      <c r="H152" s="8"/>
      <c r="I152" s="10" t="s">
        <v>174</v>
      </c>
      <c r="J152" s="24"/>
      <c r="K152" s="24"/>
    </row>
    <row r="153" spans="1:11" s="17" customFormat="1" ht="21.75" customHeight="1" outlineLevel="1" x14ac:dyDescent="0.25">
      <c r="A153" s="22" t="s">
        <v>338</v>
      </c>
      <c r="B153" s="8"/>
      <c r="C153" s="7">
        <v>12000000</v>
      </c>
      <c r="D153" s="7"/>
      <c r="E153" s="67">
        <f t="shared" si="8"/>
        <v>12000000</v>
      </c>
      <c r="F153" s="56">
        <f t="shared" si="9"/>
        <v>1</v>
      </c>
      <c r="G153" s="8"/>
      <c r="H153" s="8"/>
      <c r="I153" s="10" t="s">
        <v>174</v>
      </c>
      <c r="J153" s="24"/>
      <c r="K153" s="24"/>
    </row>
    <row r="154" spans="1:11" s="17" customFormat="1" ht="21.75" customHeight="1" outlineLevel="1" x14ac:dyDescent="0.25">
      <c r="A154" s="22" t="s">
        <v>339</v>
      </c>
      <c r="B154" s="8"/>
      <c r="C154" s="7">
        <v>6000000</v>
      </c>
      <c r="D154" s="7"/>
      <c r="E154" s="67">
        <f t="shared" si="8"/>
        <v>6000000</v>
      </c>
      <c r="F154" s="56">
        <f t="shared" si="9"/>
        <v>1</v>
      </c>
      <c r="G154" s="8"/>
      <c r="H154" s="8"/>
      <c r="I154" s="10" t="s">
        <v>173</v>
      </c>
      <c r="J154" s="24"/>
      <c r="K154" s="24"/>
    </row>
    <row r="155" spans="1:11" s="17" customFormat="1" ht="21.75" customHeight="1" outlineLevel="1" x14ac:dyDescent="0.25">
      <c r="A155" s="22" t="s">
        <v>340</v>
      </c>
      <c r="B155" s="8"/>
      <c r="C155" s="7">
        <v>20000000</v>
      </c>
      <c r="D155" s="7"/>
      <c r="E155" s="67">
        <f t="shared" si="8"/>
        <v>20000000</v>
      </c>
      <c r="F155" s="56">
        <f t="shared" si="9"/>
        <v>1</v>
      </c>
      <c r="G155" s="8"/>
      <c r="H155" s="8"/>
      <c r="I155" s="10" t="s">
        <v>174</v>
      </c>
      <c r="J155" s="24"/>
      <c r="K155" s="24"/>
    </row>
    <row r="156" spans="1:11" s="20" customFormat="1" ht="21.75" customHeight="1" outlineLevel="1" x14ac:dyDescent="0.25">
      <c r="A156" s="22" t="s">
        <v>341</v>
      </c>
      <c r="B156" s="8"/>
      <c r="C156" s="9">
        <v>2000000</v>
      </c>
      <c r="D156" s="9"/>
      <c r="E156" s="67">
        <f t="shared" si="8"/>
        <v>2000000</v>
      </c>
      <c r="F156" s="56">
        <f t="shared" si="9"/>
        <v>1</v>
      </c>
      <c r="G156" s="8"/>
      <c r="H156" s="8"/>
      <c r="I156" s="3" t="s">
        <v>176</v>
      </c>
      <c r="J156" s="19"/>
      <c r="K156" s="19"/>
    </row>
    <row r="157" spans="1:11" s="17" customFormat="1" ht="21.75" customHeight="1" outlineLevel="1" x14ac:dyDescent="0.25">
      <c r="A157" s="71" t="s">
        <v>13</v>
      </c>
      <c r="B157" s="60">
        <v>3</v>
      </c>
      <c r="C157" s="68">
        <f>294823800-59757800+10719834</f>
        <v>245785834</v>
      </c>
      <c r="D157" s="69"/>
      <c r="E157" s="69">
        <f>C157-D157</f>
        <v>245785834</v>
      </c>
      <c r="F157" s="62">
        <f>IFERROR(E157/C157,0)</f>
        <v>1</v>
      </c>
      <c r="G157" s="61"/>
      <c r="H157" s="61"/>
      <c r="I157" s="63" t="s">
        <v>173</v>
      </c>
      <c r="J157" s="24"/>
      <c r="K157" s="24"/>
    </row>
    <row r="158" spans="1:11" s="17" customFormat="1" ht="21.75" customHeight="1" x14ac:dyDescent="0.25">
      <c r="A158" s="194" t="s">
        <v>53</v>
      </c>
      <c r="B158" s="194"/>
      <c r="C158" s="70">
        <f>SUM(C149:C157)</f>
        <v>345785834</v>
      </c>
      <c r="D158" s="70"/>
      <c r="E158" s="70">
        <f>SUM(E149:E157)</f>
        <v>345785834</v>
      </c>
      <c r="F158" s="64">
        <f>IFERROR(E158/C158,0)</f>
        <v>1</v>
      </c>
      <c r="G158" s="65"/>
      <c r="H158" s="65"/>
      <c r="I158" s="65" t="s">
        <v>16</v>
      </c>
      <c r="J158" s="24"/>
      <c r="K158" s="24"/>
    </row>
    <row r="159" spans="1:11" s="17" customFormat="1" ht="21.75" customHeight="1" outlineLevel="1" x14ac:dyDescent="0.25">
      <c r="A159" s="88" t="s">
        <v>61</v>
      </c>
      <c r="B159" s="141" t="s">
        <v>88</v>
      </c>
      <c r="C159" s="142" t="s">
        <v>88</v>
      </c>
      <c r="D159" s="142" t="s">
        <v>88</v>
      </c>
      <c r="E159" s="142" t="s">
        <v>88</v>
      </c>
      <c r="F159" s="142" t="s">
        <v>88</v>
      </c>
      <c r="G159" s="142" t="s">
        <v>88</v>
      </c>
      <c r="H159" s="143" t="s">
        <v>88</v>
      </c>
      <c r="I159" s="144" t="s">
        <v>14</v>
      </c>
      <c r="J159" s="24"/>
      <c r="K159" s="24"/>
    </row>
    <row r="160" spans="1:11" s="17" customFormat="1" ht="21.75" customHeight="1" outlineLevel="1" x14ac:dyDescent="0.25">
      <c r="A160" s="88" t="s">
        <v>0</v>
      </c>
      <c r="B160" s="141" t="s">
        <v>89</v>
      </c>
      <c r="C160" s="142" t="s">
        <v>89</v>
      </c>
      <c r="D160" s="142" t="s">
        <v>89</v>
      </c>
      <c r="E160" s="142" t="s">
        <v>89</v>
      </c>
      <c r="F160" s="142" t="s">
        <v>89</v>
      </c>
      <c r="G160" s="142" t="s">
        <v>89</v>
      </c>
      <c r="H160" s="143" t="s">
        <v>89</v>
      </c>
      <c r="I160" s="144"/>
      <c r="J160" s="24"/>
      <c r="K160" s="24"/>
    </row>
    <row r="161" spans="1:11" s="17" customFormat="1" ht="21.75" customHeight="1" outlineLevel="1" x14ac:dyDescent="0.25">
      <c r="A161" s="88" t="s">
        <v>62</v>
      </c>
      <c r="B161" s="183" t="s">
        <v>148</v>
      </c>
      <c r="C161" s="184" t="s">
        <v>148</v>
      </c>
      <c r="D161" s="184" t="s">
        <v>148</v>
      </c>
      <c r="E161" s="184" t="s">
        <v>148</v>
      </c>
      <c r="F161" s="184" t="s">
        <v>148</v>
      </c>
      <c r="G161" s="184" t="s">
        <v>148</v>
      </c>
      <c r="H161" s="185" t="s">
        <v>148</v>
      </c>
      <c r="I161" s="144"/>
      <c r="J161" s="24"/>
      <c r="K161" s="24"/>
    </row>
    <row r="162" spans="1:11" s="17" customFormat="1" ht="21.75" customHeight="1" outlineLevel="1" x14ac:dyDescent="0.25">
      <c r="A162" s="88" t="s">
        <v>1</v>
      </c>
      <c r="B162" s="191" t="s">
        <v>149</v>
      </c>
      <c r="C162" s="192" t="s">
        <v>149</v>
      </c>
      <c r="D162" s="192" t="s">
        <v>149</v>
      </c>
      <c r="E162" s="192" t="s">
        <v>149</v>
      </c>
      <c r="F162" s="192" t="s">
        <v>149</v>
      </c>
      <c r="G162" s="192" t="s">
        <v>149</v>
      </c>
      <c r="H162" s="193" t="s">
        <v>149</v>
      </c>
      <c r="I162" s="144"/>
      <c r="J162" s="24"/>
      <c r="K162" s="24"/>
    </row>
    <row r="163" spans="1:11" s="1" customFormat="1" ht="21.75" customHeight="1" outlineLevel="1" x14ac:dyDescent="0.25">
      <c r="A163" s="89" t="s">
        <v>2</v>
      </c>
      <c r="B163" s="89" t="s">
        <v>3</v>
      </c>
      <c r="C163" s="90" t="s">
        <v>362</v>
      </c>
      <c r="D163" s="90" t="s">
        <v>363</v>
      </c>
      <c r="E163" s="91" t="s">
        <v>19</v>
      </c>
      <c r="F163" s="89" t="s">
        <v>4</v>
      </c>
      <c r="G163" s="89" t="s">
        <v>5</v>
      </c>
      <c r="H163" s="89" t="s">
        <v>6</v>
      </c>
      <c r="I163" s="144"/>
      <c r="J163" s="21"/>
      <c r="K163" s="21"/>
    </row>
    <row r="164" spans="1:11" s="20" customFormat="1" ht="21.75" customHeight="1" outlineLevel="1" x14ac:dyDescent="0.25">
      <c r="A164" s="22" t="s">
        <v>150</v>
      </c>
      <c r="B164" s="8"/>
      <c r="C164" s="9">
        <v>12000000</v>
      </c>
      <c r="D164" s="9"/>
      <c r="E164" s="67">
        <f>+C164-D164</f>
        <v>12000000</v>
      </c>
      <c r="F164" s="56">
        <f>IFERROR(E164/C164,0)</f>
        <v>1</v>
      </c>
      <c r="G164" s="8"/>
      <c r="H164" s="8"/>
      <c r="I164" s="3" t="s">
        <v>174</v>
      </c>
      <c r="J164" s="19"/>
      <c r="K164" s="19"/>
    </row>
    <row r="165" spans="1:11" s="17" customFormat="1" ht="24.75" customHeight="1" outlineLevel="1" x14ac:dyDescent="0.25">
      <c r="A165" s="22" t="s">
        <v>151</v>
      </c>
      <c r="B165" s="8"/>
      <c r="C165" s="7">
        <v>8000000</v>
      </c>
      <c r="D165" s="7"/>
      <c r="E165" s="67">
        <f>+C165-D165</f>
        <v>8000000</v>
      </c>
      <c r="F165" s="56">
        <f>IFERROR(E165/C165,0)</f>
        <v>1</v>
      </c>
      <c r="G165" s="8"/>
      <c r="H165" s="8"/>
      <c r="I165" s="3" t="s">
        <v>174</v>
      </c>
      <c r="J165" s="24"/>
      <c r="K165" s="24"/>
    </row>
    <row r="166" spans="1:11" s="17" customFormat="1" ht="21.75" customHeight="1" outlineLevel="1" x14ac:dyDescent="0.25">
      <c r="A166" s="71" t="s">
        <v>63</v>
      </c>
      <c r="B166" s="60">
        <v>4</v>
      </c>
      <c r="C166" s="68">
        <f>183700000-93626824-4073509</f>
        <v>85999667</v>
      </c>
      <c r="D166" s="69"/>
      <c r="E166" s="69">
        <f>C166-D166</f>
        <v>85999667</v>
      </c>
      <c r="F166" s="62">
        <f>IFERROR(E166/C166,0)</f>
        <v>1</v>
      </c>
      <c r="G166" s="61"/>
      <c r="H166" s="61"/>
      <c r="I166" s="63">
        <v>212020200800</v>
      </c>
      <c r="J166" s="24"/>
      <c r="K166" s="24"/>
    </row>
    <row r="167" spans="1:11" s="17" customFormat="1" ht="21.75" customHeight="1" x14ac:dyDescent="0.25">
      <c r="A167" s="194" t="s">
        <v>54</v>
      </c>
      <c r="B167" s="194"/>
      <c r="C167" s="70">
        <f>SUM(C164:C166)</f>
        <v>105999667</v>
      </c>
      <c r="D167" s="70"/>
      <c r="E167" s="70">
        <f>SUM(E164:E166)</f>
        <v>105999667</v>
      </c>
      <c r="F167" s="64">
        <f>IFERROR(E167/C167,0)</f>
        <v>1</v>
      </c>
      <c r="G167" s="65"/>
      <c r="H167" s="65"/>
      <c r="I167" s="65" t="s">
        <v>16</v>
      </c>
      <c r="J167" s="24"/>
      <c r="K167" s="24"/>
    </row>
    <row r="168" spans="1:11" s="17" customFormat="1" ht="21.75" customHeight="1" outlineLevel="1" x14ac:dyDescent="0.25">
      <c r="A168" s="88" t="s">
        <v>61</v>
      </c>
      <c r="B168" s="168" t="s">
        <v>324</v>
      </c>
      <c r="C168" s="169" t="s">
        <v>129</v>
      </c>
      <c r="D168" s="169" t="s">
        <v>129</v>
      </c>
      <c r="E168" s="169" t="s">
        <v>129</v>
      </c>
      <c r="F168" s="169" t="s">
        <v>129</v>
      </c>
      <c r="G168" s="169" t="s">
        <v>129</v>
      </c>
      <c r="H168" s="170" t="s">
        <v>129</v>
      </c>
      <c r="I168" s="144" t="s">
        <v>14</v>
      </c>
      <c r="J168" s="24"/>
      <c r="K168" s="24"/>
    </row>
    <row r="169" spans="1:11" s="17" customFormat="1" ht="21.75" customHeight="1" outlineLevel="1" x14ac:dyDescent="0.25">
      <c r="A169" s="88" t="s">
        <v>0</v>
      </c>
      <c r="B169" s="168" t="s">
        <v>325</v>
      </c>
      <c r="C169" s="169" t="s">
        <v>130</v>
      </c>
      <c r="D169" s="169" t="s">
        <v>130</v>
      </c>
      <c r="E169" s="169" t="s">
        <v>130</v>
      </c>
      <c r="F169" s="169" t="s">
        <v>130</v>
      </c>
      <c r="G169" s="169" t="s">
        <v>130</v>
      </c>
      <c r="H169" s="170" t="s">
        <v>130</v>
      </c>
      <c r="I169" s="144"/>
      <c r="J169" s="24"/>
      <c r="K169" s="24"/>
    </row>
    <row r="170" spans="1:11" s="17" customFormat="1" ht="21.75" customHeight="1" outlineLevel="1" x14ac:dyDescent="0.25">
      <c r="A170" s="88" t="s">
        <v>62</v>
      </c>
      <c r="B170" s="174" t="s">
        <v>323</v>
      </c>
      <c r="C170" s="175" t="s">
        <v>152</v>
      </c>
      <c r="D170" s="175" t="s">
        <v>152</v>
      </c>
      <c r="E170" s="175" t="s">
        <v>152</v>
      </c>
      <c r="F170" s="175" t="s">
        <v>152</v>
      </c>
      <c r="G170" s="175" t="s">
        <v>152</v>
      </c>
      <c r="H170" s="176" t="s">
        <v>152</v>
      </c>
      <c r="I170" s="144"/>
      <c r="J170" s="24"/>
      <c r="K170" s="24"/>
    </row>
    <row r="171" spans="1:11" s="17" customFormat="1" ht="21.75" customHeight="1" outlineLevel="1" x14ac:dyDescent="0.25">
      <c r="A171" s="88" t="s">
        <v>1</v>
      </c>
      <c r="B171" s="191" t="s">
        <v>153</v>
      </c>
      <c r="C171" s="192" t="s">
        <v>153</v>
      </c>
      <c r="D171" s="192" t="s">
        <v>153</v>
      </c>
      <c r="E171" s="192" t="s">
        <v>153</v>
      </c>
      <c r="F171" s="192" t="s">
        <v>153</v>
      </c>
      <c r="G171" s="192" t="s">
        <v>153</v>
      </c>
      <c r="H171" s="193" t="s">
        <v>153</v>
      </c>
      <c r="I171" s="144"/>
      <c r="J171" s="24"/>
      <c r="K171" s="24"/>
    </row>
    <row r="172" spans="1:11" s="1" customFormat="1" ht="21.75" customHeight="1" outlineLevel="1" x14ac:dyDescent="0.25">
      <c r="A172" s="89" t="s">
        <v>2</v>
      </c>
      <c r="B172" s="89" t="s">
        <v>3</v>
      </c>
      <c r="C172" s="90" t="s">
        <v>362</v>
      </c>
      <c r="D172" s="90" t="s">
        <v>363</v>
      </c>
      <c r="E172" s="91" t="s">
        <v>19</v>
      </c>
      <c r="F172" s="89" t="s">
        <v>4</v>
      </c>
      <c r="G172" s="89" t="s">
        <v>5</v>
      </c>
      <c r="H172" s="89" t="s">
        <v>6</v>
      </c>
      <c r="I172" s="144"/>
      <c r="J172" s="21"/>
      <c r="K172" s="21"/>
    </row>
    <row r="173" spans="1:11" s="17" customFormat="1" ht="21.75" customHeight="1" outlineLevel="1" x14ac:dyDescent="0.25">
      <c r="A173" s="22" t="s">
        <v>154</v>
      </c>
      <c r="B173" s="8"/>
      <c r="C173" s="7">
        <v>5000000</v>
      </c>
      <c r="D173" s="7"/>
      <c r="E173" s="67">
        <f>+C173-D173</f>
        <v>5000000</v>
      </c>
      <c r="F173" s="56">
        <f>IFERROR(E173/C173,0)</f>
        <v>1</v>
      </c>
      <c r="G173" s="8"/>
      <c r="H173" s="8"/>
      <c r="I173" s="10" t="s">
        <v>176</v>
      </c>
      <c r="J173" s="24"/>
      <c r="K173" s="24"/>
    </row>
    <row r="174" spans="1:11" s="20" customFormat="1" ht="21.75" customHeight="1" outlineLevel="1" x14ac:dyDescent="0.25">
      <c r="A174" s="22" t="s">
        <v>155</v>
      </c>
      <c r="B174" s="8"/>
      <c r="C174" s="9">
        <v>5000000</v>
      </c>
      <c r="D174" s="9"/>
      <c r="E174" s="67">
        <f>+C174-D174</f>
        <v>5000000</v>
      </c>
      <c r="F174" s="56">
        <f>IFERROR(E174/C174,0)</f>
        <v>1</v>
      </c>
      <c r="G174" s="8"/>
      <c r="H174" s="8"/>
      <c r="I174" s="3" t="s">
        <v>176</v>
      </c>
      <c r="J174" s="19"/>
      <c r="K174" s="19"/>
    </row>
    <row r="175" spans="1:11" s="17" customFormat="1" ht="21.75" customHeight="1" outlineLevel="1" x14ac:dyDescent="0.25">
      <c r="A175" s="22" t="s">
        <v>156</v>
      </c>
      <c r="B175" s="8"/>
      <c r="C175" s="7">
        <v>2000000</v>
      </c>
      <c r="D175" s="7"/>
      <c r="E175" s="67">
        <f>+C175-D175</f>
        <v>2000000</v>
      </c>
      <c r="F175" s="56">
        <f>IFERROR(E175/C175,0)</f>
        <v>1</v>
      </c>
      <c r="G175" s="8"/>
      <c r="H175" s="8"/>
      <c r="I175" s="3" t="s">
        <v>176</v>
      </c>
      <c r="J175" s="24"/>
      <c r="K175" s="24"/>
    </row>
    <row r="176" spans="1:11" s="17" customFormat="1" ht="21.75" customHeight="1" outlineLevel="1" x14ac:dyDescent="0.25">
      <c r="A176" s="71" t="s">
        <v>63</v>
      </c>
      <c r="B176" s="60">
        <v>2</v>
      </c>
      <c r="C176" s="68">
        <f>186057000-83770333</f>
        <v>102286667</v>
      </c>
      <c r="D176" s="69"/>
      <c r="E176" s="69">
        <f>C176-D176</f>
        <v>102286667</v>
      </c>
      <c r="F176" s="62">
        <f>IFERROR(E176/C176,0)</f>
        <v>1</v>
      </c>
      <c r="G176" s="61"/>
      <c r="H176" s="61"/>
      <c r="I176" s="63">
        <v>212020200800</v>
      </c>
      <c r="J176" s="24"/>
      <c r="K176" s="24"/>
    </row>
    <row r="177" spans="1:11" s="17" customFormat="1" ht="21.75" customHeight="1" x14ac:dyDescent="0.25">
      <c r="A177" s="194" t="s">
        <v>55</v>
      </c>
      <c r="B177" s="194"/>
      <c r="C177" s="70">
        <f>SUM(C173:C176)</f>
        <v>114286667</v>
      </c>
      <c r="D177" s="70"/>
      <c r="E177" s="70">
        <f>SUM(E173:E176)</f>
        <v>114286667</v>
      </c>
      <c r="F177" s="64">
        <f>IFERROR(E177/C177,0)</f>
        <v>1</v>
      </c>
      <c r="G177" s="65"/>
      <c r="H177" s="65"/>
      <c r="I177" s="65" t="s">
        <v>16</v>
      </c>
      <c r="J177" s="24"/>
      <c r="K177" s="24"/>
    </row>
    <row r="178" spans="1:11" s="17" customFormat="1" ht="21.75" customHeight="1" outlineLevel="1" x14ac:dyDescent="0.25">
      <c r="A178" s="88" t="s">
        <v>61</v>
      </c>
      <c r="B178" s="168" t="s">
        <v>129</v>
      </c>
      <c r="C178" s="169"/>
      <c r="D178" s="169"/>
      <c r="E178" s="169"/>
      <c r="F178" s="169"/>
      <c r="G178" s="169"/>
      <c r="H178" s="170"/>
      <c r="I178" s="144" t="s">
        <v>14</v>
      </c>
      <c r="J178" s="24"/>
      <c r="K178" s="24"/>
    </row>
    <row r="179" spans="1:11" s="17" customFormat="1" ht="21.75" customHeight="1" outlineLevel="1" x14ac:dyDescent="0.25">
      <c r="A179" s="88" t="s">
        <v>0</v>
      </c>
      <c r="B179" s="168" t="s">
        <v>152</v>
      </c>
      <c r="C179" s="169"/>
      <c r="D179" s="169"/>
      <c r="E179" s="169"/>
      <c r="F179" s="169"/>
      <c r="G179" s="169"/>
      <c r="H179" s="170"/>
      <c r="I179" s="144"/>
      <c r="J179" s="24"/>
      <c r="K179" s="24"/>
    </row>
    <row r="180" spans="1:11" s="17" customFormat="1" ht="21.75" customHeight="1" outlineLevel="1" x14ac:dyDescent="0.25">
      <c r="A180" s="88" t="s">
        <v>62</v>
      </c>
      <c r="B180" s="174" t="s">
        <v>326</v>
      </c>
      <c r="C180" s="175"/>
      <c r="D180" s="175"/>
      <c r="E180" s="175"/>
      <c r="F180" s="175"/>
      <c r="G180" s="175"/>
      <c r="H180" s="176"/>
      <c r="I180" s="144"/>
      <c r="J180" s="24"/>
      <c r="K180" s="24"/>
    </row>
    <row r="181" spans="1:11" s="17" customFormat="1" ht="21.75" customHeight="1" outlineLevel="1" x14ac:dyDescent="0.25">
      <c r="A181" s="88" t="s">
        <v>1</v>
      </c>
      <c r="B181" s="191" t="s">
        <v>157</v>
      </c>
      <c r="C181" s="192" t="s">
        <v>157</v>
      </c>
      <c r="D181" s="192" t="s">
        <v>157</v>
      </c>
      <c r="E181" s="192" t="s">
        <v>157</v>
      </c>
      <c r="F181" s="192" t="s">
        <v>157</v>
      </c>
      <c r="G181" s="192" t="s">
        <v>157</v>
      </c>
      <c r="H181" s="193" t="s">
        <v>157</v>
      </c>
      <c r="I181" s="144"/>
      <c r="J181" s="24"/>
      <c r="K181" s="24"/>
    </row>
    <row r="182" spans="1:11" s="1" customFormat="1" ht="21.75" customHeight="1" outlineLevel="1" x14ac:dyDescent="0.25">
      <c r="A182" s="89" t="s">
        <v>2</v>
      </c>
      <c r="B182" s="89" t="s">
        <v>3</v>
      </c>
      <c r="C182" s="90" t="s">
        <v>362</v>
      </c>
      <c r="D182" s="90" t="s">
        <v>363</v>
      </c>
      <c r="E182" s="91" t="s">
        <v>19</v>
      </c>
      <c r="F182" s="89" t="s">
        <v>4</v>
      </c>
      <c r="G182" s="89" t="s">
        <v>5</v>
      </c>
      <c r="H182" s="89" t="s">
        <v>6</v>
      </c>
      <c r="I182" s="144"/>
      <c r="J182" s="21"/>
      <c r="K182" s="21"/>
    </row>
    <row r="183" spans="1:11" s="17" customFormat="1" ht="21.75" customHeight="1" outlineLevel="1" x14ac:dyDescent="0.25">
      <c r="A183" s="22" t="s">
        <v>343</v>
      </c>
      <c r="B183" s="8"/>
      <c r="C183" s="7">
        <v>4000000</v>
      </c>
      <c r="D183" s="7"/>
      <c r="E183" s="67">
        <f>+C183-D183</f>
        <v>4000000</v>
      </c>
      <c r="F183" s="56">
        <f t="shared" ref="F183:F188" si="10">IFERROR(E183/C183,0)</f>
        <v>1</v>
      </c>
      <c r="G183" s="8"/>
      <c r="H183" s="8"/>
      <c r="I183" s="10" t="s">
        <v>176</v>
      </c>
      <c r="J183" s="24"/>
      <c r="K183" s="24"/>
    </row>
    <row r="184" spans="1:11" s="17" customFormat="1" ht="21.75" customHeight="1" outlineLevel="1" x14ac:dyDescent="0.25">
      <c r="A184" s="22" t="s">
        <v>344</v>
      </c>
      <c r="B184" s="8"/>
      <c r="C184" s="7">
        <v>4000000</v>
      </c>
      <c r="D184" s="7"/>
      <c r="E184" s="67">
        <f>+C184-D184</f>
        <v>4000000</v>
      </c>
      <c r="F184" s="56">
        <f t="shared" si="10"/>
        <v>1</v>
      </c>
      <c r="G184" s="8"/>
      <c r="H184" s="8"/>
      <c r="I184" s="10" t="s">
        <v>176</v>
      </c>
      <c r="J184" s="24"/>
      <c r="K184" s="24"/>
    </row>
    <row r="185" spans="1:11" s="20" customFormat="1" ht="21.75" customHeight="1" outlineLevel="1" x14ac:dyDescent="0.25">
      <c r="A185" s="22" t="s">
        <v>156</v>
      </c>
      <c r="B185" s="8"/>
      <c r="C185" s="9">
        <v>2000000</v>
      </c>
      <c r="D185" s="9"/>
      <c r="E185" s="67">
        <f>+C185-D185</f>
        <v>2000000</v>
      </c>
      <c r="F185" s="56">
        <f t="shared" si="10"/>
        <v>1</v>
      </c>
      <c r="G185" s="8"/>
      <c r="H185" s="8"/>
      <c r="I185" s="3" t="s">
        <v>176</v>
      </c>
      <c r="J185" s="19"/>
      <c r="K185" s="19"/>
    </row>
    <row r="186" spans="1:11" s="17" customFormat="1" ht="21.75" customHeight="1" outlineLevel="1" x14ac:dyDescent="0.25">
      <c r="A186" s="71" t="s">
        <v>13</v>
      </c>
      <c r="B186" s="60">
        <v>5</v>
      </c>
      <c r="C186" s="68">
        <f>170407800+74574699-8004999</f>
        <v>236977500</v>
      </c>
      <c r="D186" s="69"/>
      <c r="E186" s="69">
        <f>C186-D186</f>
        <v>236977500</v>
      </c>
      <c r="F186" s="62">
        <f t="shared" si="10"/>
        <v>1</v>
      </c>
      <c r="G186" s="61"/>
      <c r="H186" s="61"/>
      <c r="I186" s="63" t="s">
        <v>173</v>
      </c>
      <c r="J186" s="24"/>
      <c r="K186" s="24"/>
    </row>
    <row r="187" spans="1:11" s="17" customFormat="1" ht="21.75" customHeight="1" x14ac:dyDescent="0.25">
      <c r="A187" s="194" t="s">
        <v>56</v>
      </c>
      <c r="B187" s="194"/>
      <c r="C187" s="70">
        <f>SUM(C183:C186)</f>
        <v>246977500</v>
      </c>
      <c r="D187" s="70"/>
      <c r="E187" s="70">
        <f>SUM(E183:E186)</f>
        <v>246977500</v>
      </c>
      <c r="F187" s="64">
        <f t="shared" si="10"/>
        <v>1</v>
      </c>
      <c r="G187" s="65"/>
      <c r="H187" s="65"/>
      <c r="I187" s="65" t="s">
        <v>16</v>
      </c>
      <c r="J187" s="24"/>
      <c r="K187" s="24"/>
    </row>
    <row r="188" spans="1:11" s="17" customFormat="1" ht="21.75" customHeight="1" x14ac:dyDescent="0.25">
      <c r="A188" s="156" t="s">
        <v>320</v>
      </c>
      <c r="B188" s="156"/>
      <c r="C188" s="77">
        <f>+C55+C69+C83+C95+C107+C117+C133+C143+C158+C167+C177+C187</f>
        <v>3697399579</v>
      </c>
      <c r="D188" s="77"/>
      <c r="E188" s="77">
        <f>+E55+E69+E83+E95+E107+E117+E133+E143+E158+E167+E177+E187</f>
        <v>3697399579</v>
      </c>
      <c r="F188" s="78">
        <f t="shared" si="10"/>
        <v>1</v>
      </c>
      <c r="G188" s="79"/>
      <c r="H188" s="79"/>
      <c r="I188" s="79"/>
      <c r="J188" s="24"/>
      <c r="K188" s="24"/>
    </row>
    <row r="189" spans="1:11" s="17" customFormat="1" ht="21.75" customHeight="1" x14ac:dyDescent="0.25">
      <c r="A189" s="205" t="s">
        <v>29</v>
      </c>
      <c r="B189" s="206"/>
      <c r="C189" s="206"/>
      <c r="D189" s="206"/>
      <c r="E189" s="206"/>
      <c r="F189" s="206"/>
      <c r="G189" s="206"/>
      <c r="H189" s="206"/>
      <c r="I189" s="207"/>
      <c r="J189" s="24"/>
      <c r="K189" s="24"/>
    </row>
    <row r="190" spans="1:11" s="17" customFormat="1" ht="21.75" customHeight="1" outlineLevel="1" x14ac:dyDescent="0.25">
      <c r="A190" s="88" t="s">
        <v>61</v>
      </c>
      <c r="B190" s="141" t="s">
        <v>58</v>
      </c>
      <c r="C190" s="142" t="s">
        <v>58</v>
      </c>
      <c r="D190" s="142" t="s">
        <v>58</v>
      </c>
      <c r="E190" s="142" t="s">
        <v>58</v>
      </c>
      <c r="F190" s="142" t="s">
        <v>58</v>
      </c>
      <c r="G190" s="142" t="s">
        <v>58</v>
      </c>
      <c r="H190" s="143" t="s">
        <v>58</v>
      </c>
      <c r="I190" s="144" t="s">
        <v>14</v>
      </c>
      <c r="J190" s="24"/>
      <c r="K190" s="24"/>
    </row>
    <row r="191" spans="1:11" s="17" customFormat="1" ht="21.75" customHeight="1" outlineLevel="1" x14ac:dyDescent="0.25">
      <c r="A191" s="88" t="s">
        <v>0</v>
      </c>
      <c r="B191" s="141" t="s">
        <v>158</v>
      </c>
      <c r="C191" s="142" t="s">
        <v>158</v>
      </c>
      <c r="D191" s="142" t="s">
        <v>158</v>
      </c>
      <c r="E191" s="142" t="s">
        <v>158</v>
      </c>
      <c r="F191" s="142" t="s">
        <v>158</v>
      </c>
      <c r="G191" s="142" t="s">
        <v>158</v>
      </c>
      <c r="H191" s="143" t="s">
        <v>158</v>
      </c>
      <c r="I191" s="144"/>
      <c r="J191" s="24"/>
      <c r="K191" s="24"/>
    </row>
    <row r="192" spans="1:11" s="17" customFormat="1" ht="21.75" customHeight="1" outlineLevel="1" x14ac:dyDescent="0.25">
      <c r="A192" s="88" t="s">
        <v>62</v>
      </c>
      <c r="B192" s="174" t="s">
        <v>160</v>
      </c>
      <c r="C192" s="175" t="s">
        <v>160</v>
      </c>
      <c r="D192" s="175" t="s">
        <v>160</v>
      </c>
      <c r="E192" s="175" t="s">
        <v>160</v>
      </c>
      <c r="F192" s="175" t="s">
        <v>160</v>
      </c>
      <c r="G192" s="175" t="s">
        <v>160</v>
      </c>
      <c r="H192" s="176" t="s">
        <v>160</v>
      </c>
      <c r="I192" s="144"/>
      <c r="J192" s="24"/>
      <c r="K192" s="24"/>
    </row>
    <row r="193" spans="1:11" s="17" customFormat="1" ht="21.75" customHeight="1" outlineLevel="1" x14ac:dyDescent="0.25">
      <c r="A193" s="88" t="s">
        <v>1</v>
      </c>
      <c r="B193" s="191" t="s">
        <v>159</v>
      </c>
      <c r="C193" s="192" t="s">
        <v>164</v>
      </c>
      <c r="D193" s="192" t="s">
        <v>164</v>
      </c>
      <c r="E193" s="192" t="s">
        <v>164</v>
      </c>
      <c r="F193" s="192" t="s">
        <v>164</v>
      </c>
      <c r="G193" s="192" t="s">
        <v>164</v>
      </c>
      <c r="H193" s="193" t="s">
        <v>164</v>
      </c>
      <c r="I193" s="144"/>
      <c r="J193" s="24"/>
      <c r="K193" s="24"/>
    </row>
    <row r="194" spans="1:11" s="1" customFormat="1" ht="21.75" customHeight="1" outlineLevel="1" x14ac:dyDescent="0.25">
      <c r="A194" s="89" t="s">
        <v>2</v>
      </c>
      <c r="B194" s="89" t="s">
        <v>3</v>
      </c>
      <c r="C194" s="90" t="s">
        <v>362</v>
      </c>
      <c r="D194" s="90" t="s">
        <v>363</v>
      </c>
      <c r="E194" s="91" t="s">
        <v>19</v>
      </c>
      <c r="F194" s="89" t="s">
        <v>4</v>
      </c>
      <c r="G194" s="89" t="s">
        <v>5</v>
      </c>
      <c r="H194" s="89" t="s">
        <v>6</v>
      </c>
      <c r="I194" s="144"/>
      <c r="J194" s="21"/>
      <c r="K194" s="21"/>
    </row>
    <row r="195" spans="1:11" s="20" customFormat="1" ht="21.75" customHeight="1" outlineLevel="1" x14ac:dyDescent="0.25">
      <c r="A195" s="28" t="s">
        <v>161</v>
      </c>
      <c r="B195" s="8"/>
      <c r="C195" s="9">
        <v>18000000</v>
      </c>
      <c r="D195" s="9"/>
      <c r="E195" s="67">
        <f>+C195-D195</f>
        <v>18000000</v>
      </c>
      <c r="F195" s="56">
        <f>IFERROR(E195/C195,0)</f>
        <v>1</v>
      </c>
      <c r="G195" s="8"/>
      <c r="H195" s="8"/>
      <c r="I195" s="3">
        <v>212020200800</v>
      </c>
      <c r="J195" s="19"/>
      <c r="K195" s="19"/>
    </row>
    <row r="196" spans="1:11" s="17" customFormat="1" ht="21.75" customHeight="1" outlineLevel="1" x14ac:dyDescent="0.25">
      <c r="A196" s="28" t="s">
        <v>162</v>
      </c>
      <c r="B196" s="8"/>
      <c r="C196" s="7">
        <v>10000000</v>
      </c>
      <c r="D196" s="7"/>
      <c r="E196" s="67">
        <f>+C196-D196</f>
        <v>10000000</v>
      </c>
      <c r="F196" s="56">
        <f>IFERROR(E196/C196,0)</f>
        <v>1</v>
      </c>
      <c r="G196" s="8"/>
      <c r="H196" s="8"/>
      <c r="I196" s="3" t="s">
        <v>174</v>
      </c>
      <c r="J196" s="24"/>
      <c r="K196" s="24"/>
    </row>
    <row r="197" spans="1:11" s="17" customFormat="1" ht="21.75" customHeight="1" outlineLevel="1" x14ac:dyDescent="0.25">
      <c r="A197" s="28" t="s">
        <v>163</v>
      </c>
      <c r="B197" s="8"/>
      <c r="C197" s="7">
        <v>16000000</v>
      </c>
      <c r="D197" s="7"/>
      <c r="E197" s="67">
        <f>+C197-D197</f>
        <v>16000000</v>
      </c>
      <c r="F197" s="56">
        <f>IFERROR(E197/C197,0)</f>
        <v>1</v>
      </c>
      <c r="G197" s="8"/>
      <c r="H197" s="8"/>
      <c r="I197" s="3" t="s">
        <v>174</v>
      </c>
      <c r="J197" s="24"/>
      <c r="K197" s="24"/>
    </row>
    <row r="198" spans="1:11" s="17" customFormat="1" ht="21.75" customHeight="1" outlineLevel="1" x14ac:dyDescent="0.25">
      <c r="A198" s="88" t="s">
        <v>62</v>
      </c>
      <c r="B198" s="174" t="s">
        <v>164</v>
      </c>
      <c r="C198" s="175" t="s">
        <v>164</v>
      </c>
      <c r="D198" s="175" t="s">
        <v>164</v>
      </c>
      <c r="E198" s="175" t="s">
        <v>164</v>
      </c>
      <c r="F198" s="175" t="s">
        <v>164</v>
      </c>
      <c r="G198" s="175" t="s">
        <v>164</v>
      </c>
      <c r="H198" s="176" t="s">
        <v>164</v>
      </c>
      <c r="I198" s="138" t="s">
        <v>14</v>
      </c>
      <c r="J198" s="24"/>
      <c r="K198" s="24"/>
    </row>
    <row r="199" spans="1:11" s="1" customFormat="1" ht="21.75" customHeight="1" outlineLevel="1" x14ac:dyDescent="0.25">
      <c r="A199" s="89" t="s">
        <v>2</v>
      </c>
      <c r="B199" s="89" t="s">
        <v>3</v>
      </c>
      <c r="C199" s="90" t="s">
        <v>362</v>
      </c>
      <c r="D199" s="90" t="s">
        <v>363</v>
      </c>
      <c r="E199" s="91" t="s">
        <v>19</v>
      </c>
      <c r="F199" s="89" t="s">
        <v>4</v>
      </c>
      <c r="G199" s="89" t="s">
        <v>5</v>
      </c>
      <c r="H199" s="89" t="s">
        <v>6</v>
      </c>
      <c r="I199" s="140"/>
      <c r="J199" s="21"/>
      <c r="K199" s="21"/>
    </row>
    <row r="200" spans="1:11" s="1" customFormat="1" ht="21.75" customHeight="1" outlineLevel="1" x14ac:dyDescent="0.25">
      <c r="A200" s="22" t="s">
        <v>345</v>
      </c>
      <c r="B200" s="8"/>
      <c r="C200" s="7">
        <v>20000000</v>
      </c>
      <c r="D200" s="7"/>
      <c r="E200" s="67">
        <f>+C200-D200</f>
        <v>20000000</v>
      </c>
      <c r="F200" s="56">
        <f>IFERROR(E200/C200,0)</f>
        <v>1</v>
      </c>
      <c r="G200" s="8"/>
      <c r="H200" s="8"/>
      <c r="I200" s="3" t="s">
        <v>173</v>
      </c>
      <c r="J200" s="21"/>
      <c r="K200" s="21"/>
    </row>
    <row r="201" spans="1:11" s="17" customFormat="1" ht="21.75" customHeight="1" outlineLevel="1" x14ac:dyDescent="0.25">
      <c r="A201" s="22" t="s">
        <v>165</v>
      </c>
      <c r="B201" s="8"/>
      <c r="C201" s="7">
        <v>28000000</v>
      </c>
      <c r="D201" s="7"/>
      <c r="E201" s="67">
        <f t="shared" ref="E201:E208" si="11">+C201-D201</f>
        <v>28000000</v>
      </c>
      <c r="F201" s="56">
        <f t="shared" ref="F201:F208" si="12">IFERROR(E201/C201,0)</f>
        <v>1</v>
      </c>
      <c r="G201" s="8"/>
      <c r="H201" s="8"/>
      <c r="I201" s="10">
        <v>212020200800</v>
      </c>
      <c r="J201" s="24"/>
      <c r="K201" s="24"/>
    </row>
    <row r="202" spans="1:11" s="17" customFormat="1" ht="21.75" customHeight="1" outlineLevel="1" x14ac:dyDescent="0.25">
      <c r="A202" s="131" t="s">
        <v>166</v>
      </c>
      <c r="B202" s="127"/>
      <c r="C202" s="132">
        <v>6000000</v>
      </c>
      <c r="D202" s="126"/>
      <c r="E202" s="126">
        <f t="shared" si="11"/>
        <v>6000000</v>
      </c>
      <c r="F202" s="96">
        <f t="shared" si="12"/>
        <v>1</v>
      </c>
      <c r="G202" s="127"/>
      <c r="H202" s="127"/>
      <c r="I202" s="10" t="s">
        <v>173</v>
      </c>
      <c r="J202" s="24"/>
      <c r="K202" s="24"/>
    </row>
    <row r="203" spans="1:11" s="17" customFormat="1" ht="21.75" customHeight="1" outlineLevel="1" x14ac:dyDescent="0.25">
      <c r="A203" s="28" t="s">
        <v>167</v>
      </c>
      <c r="B203" s="11"/>
      <c r="C203" s="12">
        <v>0</v>
      </c>
      <c r="D203" s="67"/>
      <c r="E203" s="67">
        <f t="shared" si="11"/>
        <v>0</v>
      </c>
      <c r="F203" s="56">
        <f t="shared" si="12"/>
        <v>0</v>
      </c>
      <c r="G203" s="8"/>
      <c r="H203" s="8"/>
      <c r="I203" s="10" t="s">
        <v>173</v>
      </c>
      <c r="J203" s="24"/>
      <c r="K203" s="24"/>
    </row>
    <row r="204" spans="1:11" s="17" customFormat="1" ht="21.75" customHeight="1" outlineLevel="1" x14ac:dyDescent="0.25">
      <c r="A204" s="28" t="s">
        <v>168</v>
      </c>
      <c r="B204" s="8"/>
      <c r="C204" s="12">
        <f>150000000+150000000</f>
        <v>300000000</v>
      </c>
      <c r="D204" s="67"/>
      <c r="E204" s="67">
        <f t="shared" si="11"/>
        <v>300000000</v>
      </c>
      <c r="F204" s="56">
        <f t="shared" si="12"/>
        <v>1</v>
      </c>
      <c r="G204" s="8"/>
      <c r="H204" s="8"/>
      <c r="I204" s="3" t="s">
        <v>173</v>
      </c>
      <c r="J204" s="24"/>
      <c r="K204" s="24"/>
    </row>
    <row r="205" spans="1:11" s="17" customFormat="1" ht="21.75" customHeight="1" outlineLevel="1" x14ac:dyDescent="0.25">
      <c r="A205" s="28" t="s">
        <v>169</v>
      </c>
      <c r="B205" s="8"/>
      <c r="C205" s="12">
        <f>50000000+18000000+82000000</f>
        <v>150000000</v>
      </c>
      <c r="D205" s="67"/>
      <c r="E205" s="67">
        <f t="shared" si="11"/>
        <v>150000000</v>
      </c>
      <c r="F205" s="56">
        <f t="shared" si="12"/>
        <v>1</v>
      </c>
      <c r="G205" s="8"/>
      <c r="H205" s="8"/>
      <c r="I205" s="10" t="s">
        <v>173</v>
      </c>
      <c r="J205" s="24"/>
      <c r="K205" s="24"/>
    </row>
    <row r="206" spans="1:11" s="17" customFormat="1" ht="21.75" customHeight="1" outlineLevel="1" x14ac:dyDescent="0.25">
      <c r="A206" s="22" t="s">
        <v>170</v>
      </c>
      <c r="B206" s="8"/>
      <c r="C206" s="12">
        <v>20000000</v>
      </c>
      <c r="D206" s="12"/>
      <c r="E206" s="67">
        <f t="shared" si="11"/>
        <v>20000000</v>
      </c>
      <c r="F206" s="56">
        <f t="shared" si="12"/>
        <v>1</v>
      </c>
      <c r="G206" s="8"/>
      <c r="H206" s="8"/>
      <c r="I206" s="10">
        <v>212020200800</v>
      </c>
      <c r="J206" s="24"/>
      <c r="K206" s="24"/>
    </row>
    <row r="207" spans="1:11" s="17" customFormat="1" ht="21.75" customHeight="1" outlineLevel="1" x14ac:dyDescent="0.25">
      <c r="A207" s="22" t="s">
        <v>171</v>
      </c>
      <c r="B207" s="8"/>
      <c r="C207" s="12">
        <v>5000000</v>
      </c>
      <c r="D207" s="12"/>
      <c r="E207" s="67">
        <f t="shared" si="11"/>
        <v>5000000</v>
      </c>
      <c r="F207" s="56">
        <f t="shared" si="12"/>
        <v>1</v>
      </c>
      <c r="G207" s="8"/>
      <c r="H207" s="8"/>
      <c r="I207" s="3" t="s">
        <v>173</v>
      </c>
      <c r="J207" s="24"/>
      <c r="K207" s="24"/>
    </row>
    <row r="208" spans="1:11" s="17" customFormat="1" ht="21.75" customHeight="1" outlineLevel="1" x14ac:dyDescent="0.25">
      <c r="A208" s="22" t="s">
        <v>172</v>
      </c>
      <c r="B208" s="8"/>
      <c r="C208" s="7">
        <v>60799600</v>
      </c>
      <c r="D208" s="7"/>
      <c r="E208" s="67">
        <f t="shared" si="11"/>
        <v>60799600</v>
      </c>
      <c r="F208" s="56">
        <f t="shared" si="12"/>
        <v>1</v>
      </c>
      <c r="G208" s="8"/>
      <c r="H208" s="8"/>
      <c r="I208" s="3">
        <v>212020200800</v>
      </c>
      <c r="J208" s="24"/>
      <c r="K208" s="24"/>
    </row>
    <row r="209" spans="1:11" s="17" customFormat="1" ht="21.75" customHeight="1" outlineLevel="1" x14ac:dyDescent="0.25">
      <c r="A209" s="71" t="s">
        <v>13</v>
      </c>
      <c r="B209" s="60">
        <v>9</v>
      </c>
      <c r="C209" s="68">
        <f>525871440+5845894+15129168</f>
        <v>546846502</v>
      </c>
      <c r="D209" s="69"/>
      <c r="E209" s="69">
        <f>C209-D209</f>
        <v>546846502</v>
      </c>
      <c r="F209" s="62">
        <f>IFERROR(E209/C209,0)</f>
        <v>1</v>
      </c>
      <c r="G209" s="61"/>
      <c r="H209" s="61"/>
      <c r="I209" s="63">
        <v>212020200800</v>
      </c>
      <c r="J209" s="24"/>
      <c r="K209" s="24"/>
    </row>
    <row r="210" spans="1:11" s="17" customFormat="1" ht="21.75" customHeight="1" x14ac:dyDescent="0.25">
      <c r="A210" s="156" t="s">
        <v>319</v>
      </c>
      <c r="B210" s="156"/>
      <c r="C210" s="77">
        <f>SUM(C195:C209)</f>
        <v>1180646102</v>
      </c>
      <c r="D210" s="77"/>
      <c r="E210" s="77">
        <f>SUM(E195:E209)</f>
        <v>1180646102</v>
      </c>
      <c r="F210" s="78">
        <f>IFERROR(E210/C210,0)</f>
        <v>1</v>
      </c>
      <c r="G210" s="79"/>
      <c r="H210" s="79"/>
      <c r="I210" s="79"/>
      <c r="J210" s="24"/>
      <c r="K210" s="24"/>
    </row>
    <row r="211" spans="1:11" s="17" customFormat="1" ht="21.75" customHeight="1" x14ac:dyDescent="0.25">
      <c r="A211" s="205" t="s">
        <v>30</v>
      </c>
      <c r="B211" s="206"/>
      <c r="C211" s="206"/>
      <c r="D211" s="206"/>
      <c r="E211" s="206"/>
      <c r="F211" s="206"/>
      <c r="G211" s="206"/>
      <c r="H211" s="206"/>
      <c r="I211" s="207"/>
      <c r="J211" s="24"/>
      <c r="K211" s="24"/>
    </row>
    <row r="212" spans="1:11" s="17" customFormat="1" ht="21.75" customHeight="1" outlineLevel="1" x14ac:dyDescent="0.25">
      <c r="A212" s="88" t="s">
        <v>61</v>
      </c>
      <c r="B212" s="183" t="s">
        <v>177</v>
      </c>
      <c r="C212" s="184" t="s">
        <v>177</v>
      </c>
      <c r="D212" s="184" t="s">
        <v>177</v>
      </c>
      <c r="E212" s="184" t="s">
        <v>177</v>
      </c>
      <c r="F212" s="184" t="s">
        <v>177</v>
      </c>
      <c r="G212" s="184" t="s">
        <v>177</v>
      </c>
      <c r="H212" s="185" t="s">
        <v>177</v>
      </c>
      <c r="I212" s="144" t="s">
        <v>14</v>
      </c>
      <c r="J212" s="24"/>
      <c r="K212" s="24"/>
    </row>
    <row r="213" spans="1:11" s="17" customFormat="1" ht="21.75" customHeight="1" outlineLevel="1" x14ac:dyDescent="0.25">
      <c r="A213" s="88" t="s">
        <v>0</v>
      </c>
      <c r="B213" s="183" t="s">
        <v>178</v>
      </c>
      <c r="C213" s="184" t="s">
        <v>178</v>
      </c>
      <c r="D213" s="184" t="s">
        <v>178</v>
      </c>
      <c r="E213" s="184" t="s">
        <v>178</v>
      </c>
      <c r="F213" s="184" t="s">
        <v>178</v>
      </c>
      <c r="G213" s="184" t="s">
        <v>178</v>
      </c>
      <c r="H213" s="185" t="s">
        <v>178</v>
      </c>
      <c r="I213" s="144"/>
      <c r="J213" s="24"/>
      <c r="K213" s="24"/>
    </row>
    <row r="214" spans="1:11" s="17" customFormat="1" ht="21.75" customHeight="1" outlineLevel="1" x14ac:dyDescent="0.25">
      <c r="A214" s="88" t="s">
        <v>62</v>
      </c>
      <c r="B214" s="183" t="s">
        <v>179</v>
      </c>
      <c r="C214" s="184" t="s">
        <v>179</v>
      </c>
      <c r="D214" s="184" t="s">
        <v>179</v>
      </c>
      <c r="E214" s="184" t="s">
        <v>179</v>
      </c>
      <c r="F214" s="184" t="s">
        <v>179</v>
      </c>
      <c r="G214" s="184" t="s">
        <v>179</v>
      </c>
      <c r="H214" s="185" t="s">
        <v>179</v>
      </c>
      <c r="I214" s="144"/>
      <c r="J214" s="24"/>
      <c r="K214" s="24"/>
    </row>
    <row r="215" spans="1:11" s="17" customFormat="1" ht="21.75" customHeight="1" outlineLevel="1" x14ac:dyDescent="0.25">
      <c r="A215" s="88" t="s">
        <v>1</v>
      </c>
      <c r="B215" s="183" t="s">
        <v>198</v>
      </c>
      <c r="C215" s="184"/>
      <c r="D215" s="184"/>
      <c r="E215" s="184"/>
      <c r="F215" s="184"/>
      <c r="G215" s="184"/>
      <c r="H215" s="185"/>
      <c r="I215" s="144"/>
      <c r="J215" s="24"/>
      <c r="K215" s="24"/>
    </row>
    <row r="216" spans="1:11" s="1" customFormat="1" ht="21.75" customHeight="1" outlineLevel="1" x14ac:dyDescent="0.25">
      <c r="A216" s="89" t="s">
        <v>2</v>
      </c>
      <c r="B216" s="89" t="s">
        <v>3</v>
      </c>
      <c r="C216" s="90" t="s">
        <v>362</v>
      </c>
      <c r="D216" s="90" t="s">
        <v>363</v>
      </c>
      <c r="E216" s="91" t="s">
        <v>19</v>
      </c>
      <c r="F216" s="89" t="s">
        <v>4</v>
      </c>
      <c r="G216" s="89" t="s">
        <v>5</v>
      </c>
      <c r="H216" s="89" t="s">
        <v>6</v>
      </c>
      <c r="I216" s="144"/>
      <c r="J216" s="21"/>
      <c r="K216" s="21"/>
    </row>
    <row r="217" spans="1:11" s="17" customFormat="1" ht="21.75" customHeight="1" outlineLevel="1" x14ac:dyDescent="0.25">
      <c r="A217" s="45" t="s">
        <v>327</v>
      </c>
      <c r="B217" s="8"/>
      <c r="C217" s="7">
        <v>15000000</v>
      </c>
      <c r="D217" s="7"/>
      <c r="E217" s="67">
        <f t="shared" ref="E217:E223" si="13">+C217-D217</f>
        <v>15000000</v>
      </c>
      <c r="F217" s="56">
        <f t="shared" ref="F217:F223" si="14">IFERROR(E217/C217,0)</f>
        <v>1</v>
      </c>
      <c r="G217" s="8"/>
      <c r="H217" s="8"/>
      <c r="I217" s="3" t="s">
        <v>174</v>
      </c>
      <c r="J217" s="24"/>
      <c r="K217" s="24"/>
    </row>
    <row r="218" spans="1:11" s="17" customFormat="1" ht="21.75" customHeight="1" outlineLevel="1" x14ac:dyDescent="0.25">
      <c r="A218" s="45" t="s">
        <v>193</v>
      </c>
      <c r="B218" s="8"/>
      <c r="C218" s="7">
        <v>12000000</v>
      </c>
      <c r="D218" s="7"/>
      <c r="E218" s="67">
        <f t="shared" si="13"/>
        <v>12000000</v>
      </c>
      <c r="F218" s="56">
        <f t="shared" si="14"/>
        <v>1</v>
      </c>
      <c r="G218" s="8"/>
      <c r="H218" s="8"/>
      <c r="I218" s="3" t="s">
        <v>174</v>
      </c>
      <c r="J218" s="24"/>
      <c r="K218" s="24"/>
    </row>
    <row r="219" spans="1:11" s="17" customFormat="1" ht="21.75" customHeight="1" outlineLevel="1" x14ac:dyDescent="0.25">
      <c r="A219" s="45" t="s">
        <v>194</v>
      </c>
      <c r="B219" s="8"/>
      <c r="C219" s="7">
        <v>12000000</v>
      </c>
      <c r="D219" s="7"/>
      <c r="E219" s="67">
        <f>+C219-D219</f>
        <v>12000000</v>
      </c>
      <c r="F219" s="56">
        <f>IFERROR(E219/C219,0)</f>
        <v>1</v>
      </c>
      <c r="G219" s="8"/>
      <c r="H219" s="8"/>
      <c r="I219" s="3" t="s">
        <v>174</v>
      </c>
      <c r="J219" s="24"/>
      <c r="K219" s="24"/>
    </row>
    <row r="220" spans="1:11" s="17" customFormat="1" ht="21.75" customHeight="1" outlineLevel="1" x14ac:dyDescent="0.25">
      <c r="A220" s="42" t="s">
        <v>195</v>
      </c>
      <c r="B220" s="8"/>
      <c r="C220" s="7">
        <v>10000000</v>
      </c>
      <c r="D220" s="7"/>
      <c r="E220" s="67">
        <f>+C220-D220</f>
        <v>10000000</v>
      </c>
      <c r="F220" s="56">
        <f>IFERROR(E220/C220,0)</f>
        <v>1</v>
      </c>
      <c r="G220" s="8"/>
      <c r="H220" s="8"/>
      <c r="I220" s="3" t="s">
        <v>174</v>
      </c>
      <c r="J220" s="24"/>
      <c r="K220" s="24"/>
    </row>
    <row r="221" spans="1:11" s="17" customFormat="1" ht="21.75" customHeight="1" outlineLevel="1" x14ac:dyDescent="0.25">
      <c r="A221" s="42" t="s">
        <v>196</v>
      </c>
      <c r="B221" s="8"/>
      <c r="C221" s="7">
        <v>5000000</v>
      </c>
      <c r="D221" s="7"/>
      <c r="E221" s="67">
        <f t="shared" si="13"/>
        <v>5000000</v>
      </c>
      <c r="F221" s="56">
        <f t="shared" si="14"/>
        <v>1</v>
      </c>
      <c r="G221" s="8"/>
      <c r="H221" s="8"/>
      <c r="I221" s="3" t="s">
        <v>174</v>
      </c>
      <c r="J221" s="24"/>
      <c r="K221" s="24"/>
    </row>
    <row r="222" spans="1:11" s="17" customFormat="1" ht="21.75" customHeight="1" outlineLevel="1" x14ac:dyDescent="0.25">
      <c r="A222" s="45" t="s">
        <v>370</v>
      </c>
      <c r="B222" s="11"/>
      <c r="C222" s="12">
        <v>8000000</v>
      </c>
      <c r="D222" s="12"/>
      <c r="E222" s="95">
        <f t="shared" si="13"/>
        <v>8000000</v>
      </c>
      <c r="F222" s="96">
        <f t="shared" si="14"/>
        <v>1</v>
      </c>
      <c r="G222" s="11"/>
      <c r="H222" s="11"/>
      <c r="I222" s="10" t="s">
        <v>176</v>
      </c>
      <c r="J222" s="24"/>
      <c r="K222" s="24"/>
    </row>
    <row r="223" spans="1:11" s="17" customFormat="1" ht="21.75" customHeight="1" outlineLevel="1" x14ac:dyDescent="0.25">
      <c r="A223" s="42" t="s">
        <v>197</v>
      </c>
      <c r="B223" s="8"/>
      <c r="C223" s="7">
        <v>10000000</v>
      </c>
      <c r="D223" s="7"/>
      <c r="E223" s="67">
        <f t="shared" si="13"/>
        <v>10000000</v>
      </c>
      <c r="F223" s="56">
        <f t="shared" si="14"/>
        <v>1</v>
      </c>
      <c r="G223" s="8"/>
      <c r="H223" s="8"/>
      <c r="I223" s="3" t="s">
        <v>174</v>
      </c>
      <c r="J223" s="24"/>
      <c r="K223" s="24"/>
    </row>
    <row r="224" spans="1:11" s="17" customFormat="1" ht="21.75" customHeight="1" outlineLevel="1" x14ac:dyDescent="0.25">
      <c r="A224" s="88" t="s">
        <v>62</v>
      </c>
      <c r="B224" s="183" t="s">
        <v>349</v>
      </c>
      <c r="C224" s="184" t="s">
        <v>179</v>
      </c>
      <c r="D224" s="184" t="s">
        <v>179</v>
      </c>
      <c r="E224" s="184" t="s">
        <v>179</v>
      </c>
      <c r="F224" s="184" t="s">
        <v>179</v>
      </c>
      <c r="G224" s="184" t="s">
        <v>179</v>
      </c>
      <c r="H224" s="185" t="s">
        <v>179</v>
      </c>
      <c r="I224" s="3"/>
      <c r="J224" s="24"/>
      <c r="K224" s="24"/>
    </row>
    <row r="225" spans="1:11" s="1" customFormat="1" ht="21.75" customHeight="1" outlineLevel="1" x14ac:dyDescent="0.25">
      <c r="A225" s="89" t="s">
        <v>2</v>
      </c>
      <c r="B225" s="89" t="s">
        <v>3</v>
      </c>
      <c r="C225" s="90" t="s">
        <v>362</v>
      </c>
      <c r="D225" s="90" t="s">
        <v>363</v>
      </c>
      <c r="E225" s="91" t="s">
        <v>19</v>
      </c>
      <c r="F225" s="89" t="s">
        <v>4</v>
      </c>
      <c r="G225" s="89" t="s">
        <v>5</v>
      </c>
      <c r="H225" s="89" t="s">
        <v>6</v>
      </c>
      <c r="I225" s="3"/>
      <c r="J225" s="21"/>
      <c r="K225" s="21"/>
    </row>
    <row r="226" spans="1:11" s="17" customFormat="1" ht="21.75" customHeight="1" outlineLevel="1" x14ac:dyDescent="0.25">
      <c r="A226" s="42" t="s">
        <v>348</v>
      </c>
      <c r="B226" s="8"/>
      <c r="C226" s="7">
        <v>20000000</v>
      </c>
      <c r="D226" s="7"/>
      <c r="E226" s="67">
        <f>+C226-D226</f>
        <v>20000000</v>
      </c>
      <c r="F226" s="56">
        <f>IFERROR(E226/C226,0)</f>
        <v>1</v>
      </c>
      <c r="G226" s="8"/>
      <c r="H226" s="8"/>
      <c r="I226" s="3" t="s">
        <v>173</v>
      </c>
      <c r="J226" s="24"/>
      <c r="K226" s="24"/>
    </row>
    <row r="227" spans="1:11" s="17" customFormat="1" ht="21.75" customHeight="1" outlineLevel="1" x14ac:dyDescent="0.25">
      <c r="A227" s="42" t="s">
        <v>353</v>
      </c>
      <c r="B227" s="8"/>
      <c r="C227" s="7">
        <v>13000000</v>
      </c>
      <c r="D227" s="7"/>
      <c r="E227" s="67">
        <f>+C227-D227</f>
        <v>13000000</v>
      </c>
      <c r="F227" s="56">
        <f>IFERROR(E227/C227,0)</f>
        <v>1</v>
      </c>
      <c r="G227" s="8"/>
      <c r="H227" s="8"/>
      <c r="I227" s="3" t="s">
        <v>174</v>
      </c>
      <c r="J227" s="24"/>
      <c r="K227" s="24"/>
    </row>
    <row r="228" spans="1:11" s="17" customFormat="1" ht="29.25" customHeight="1" outlineLevel="1" x14ac:dyDescent="0.25">
      <c r="A228" s="42" t="s">
        <v>352</v>
      </c>
      <c r="B228" s="8"/>
      <c r="C228" s="7">
        <v>25000000</v>
      </c>
      <c r="D228" s="7"/>
      <c r="E228" s="67">
        <f>+C228-D228</f>
        <v>25000000</v>
      </c>
      <c r="F228" s="56">
        <f>IFERROR(E228/C228,0)</f>
        <v>1</v>
      </c>
      <c r="G228" s="8"/>
      <c r="H228" s="8"/>
      <c r="I228" s="3" t="s">
        <v>174</v>
      </c>
      <c r="J228" s="24"/>
      <c r="K228" s="24"/>
    </row>
    <row r="229" spans="1:11" s="17" customFormat="1" ht="21.75" customHeight="1" outlineLevel="1" x14ac:dyDescent="0.25">
      <c r="A229" s="88" t="s">
        <v>62</v>
      </c>
      <c r="B229" s="183" t="s">
        <v>354</v>
      </c>
      <c r="C229" s="184"/>
      <c r="D229" s="184"/>
      <c r="E229" s="184"/>
      <c r="F229" s="184"/>
      <c r="G229" s="184"/>
      <c r="H229" s="185"/>
      <c r="I229" s="3"/>
      <c r="J229" s="24"/>
      <c r="K229" s="24"/>
    </row>
    <row r="230" spans="1:11" s="1" customFormat="1" ht="21.75" customHeight="1" outlineLevel="1" x14ac:dyDescent="0.25">
      <c r="A230" s="89" t="s">
        <v>2</v>
      </c>
      <c r="B230" s="89" t="s">
        <v>3</v>
      </c>
      <c r="C230" s="90" t="s">
        <v>362</v>
      </c>
      <c r="D230" s="90" t="s">
        <v>363</v>
      </c>
      <c r="E230" s="91" t="s">
        <v>19</v>
      </c>
      <c r="F230" s="89" t="s">
        <v>4</v>
      </c>
      <c r="G230" s="89" t="s">
        <v>5</v>
      </c>
      <c r="H230" s="89" t="s">
        <v>6</v>
      </c>
      <c r="I230" s="3"/>
      <c r="J230" s="21"/>
      <c r="K230" s="21"/>
    </row>
    <row r="231" spans="1:11" s="17" customFormat="1" ht="21.75" customHeight="1" outlineLevel="1" x14ac:dyDescent="0.25">
      <c r="A231" s="42" t="s">
        <v>356</v>
      </c>
      <c r="B231" s="8"/>
      <c r="C231" s="7">
        <v>13000000</v>
      </c>
      <c r="D231" s="7"/>
      <c r="E231" s="67">
        <f>+C231-D231</f>
        <v>13000000</v>
      </c>
      <c r="F231" s="56">
        <f>IFERROR(E231/C231,0)</f>
        <v>1</v>
      </c>
      <c r="G231" s="8"/>
      <c r="H231" s="8"/>
      <c r="I231" s="3" t="s">
        <v>174</v>
      </c>
      <c r="J231" s="24"/>
      <c r="K231" s="24"/>
    </row>
    <row r="232" spans="1:11" s="17" customFormat="1" ht="21.75" customHeight="1" outlineLevel="1" x14ac:dyDescent="0.25">
      <c r="A232" s="42" t="s">
        <v>351</v>
      </c>
      <c r="B232" s="8"/>
      <c r="C232" s="7">
        <v>10000000</v>
      </c>
      <c r="D232" s="7"/>
      <c r="E232" s="67">
        <f>+C232-D232</f>
        <v>10000000</v>
      </c>
      <c r="F232" s="56">
        <f>IFERROR(E232/C232,0)</f>
        <v>1</v>
      </c>
      <c r="G232" s="8"/>
      <c r="H232" s="8"/>
      <c r="I232" s="3" t="s">
        <v>174</v>
      </c>
      <c r="J232" s="24"/>
      <c r="K232" s="24"/>
    </row>
    <row r="233" spans="1:11" s="17" customFormat="1" ht="49.5" customHeight="1" outlineLevel="1" x14ac:dyDescent="0.25">
      <c r="A233" s="42" t="s">
        <v>350</v>
      </c>
      <c r="B233" s="8"/>
      <c r="C233" s="7">
        <v>15000000</v>
      </c>
      <c r="D233" s="7"/>
      <c r="E233" s="67">
        <f>+C233-D233</f>
        <v>15000000</v>
      </c>
      <c r="F233" s="56">
        <f>IFERROR(E233/C233,0)</f>
        <v>1</v>
      </c>
      <c r="G233" s="8"/>
      <c r="H233" s="8"/>
      <c r="I233" s="3" t="s">
        <v>174</v>
      </c>
      <c r="J233" s="24"/>
      <c r="K233" s="24"/>
    </row>
    <row r="234" spans="1:11" s="17" customFormat="1" ht="21.75" customHeight="1" outlineLevel="1" x14ac:dyDescent="0.25">
      <c r="A234" s="88" t="s">
        <v>62</v>
      </c>
      <c r="B234" s="183" t="s">
        <v>355</v>
      </c>
      <c r="C234" s="184"/>
      <c r="D234" s="184"/>
      <c r="E234" s="184"/>
      <c r="F234" s="184"/>
      <c r="G234" s="184"/>
      <c r="H234" s="185"/>
      <c r="I234" s="3"/>
      <c r="J234" s="24"/>
      <c r="K234" s="24"/>
    </row>
    <row r="235" spans="1:11" s="1" customFormat="1" ht="21.75" customHeight="1" outlineLevel="1" x14ac:dyDescent="0.25">
      <c r="A235" s="89" t="s">
        <v>2</v>
      </c>
      <c r="B235" s="89" t="s">
        <v>3</v>
      </c>
      <c r="C235" s="90" t="s">
        <v>362</v>
      </c>
      <c r="D235" s="90" t="s">
        <v>363</v>
      </c>
      <c r="E235" s="91" t="s">
        <v>19</v>
      </c>
      <c r="F235" s="89" t="s">
        <v>4</v>
      </c>
      <c r="G235" s="89" t="s">
        <v>5</v>
      </c>
      <c r="H235" s="89" t="s">
        <v>6</v>
      </c>
      <c r="I235" s="3"/>
      <c r="J235" s="21"/>
      <c r="K235" s="21"/>
    </row>
    <row r="236" spans="1:11" s="17" customFormat="1" ht="30.75" customHeight="1" outlineLevel="1" x14ac:dyDescent="0.25">
      <c r="A236" s="42" t="s">
        <v>357</v>
      </c>
      <c r="B236" s="8"/>
      <c r="C236" s="7">
        <v>20000000</v>
      </c>
      <c r="D236" s="7"/>
      <c r="E236" s="67">
        <f>+C236-D236</f>
        <v>20000000</v>
      </c>
      <c r="F236" s="56">
        <f>IFERROR(E236/C236,0)</f>
        <v>1</v>
      </c>
      <c r="G236" s="8"/>
      <c r="H236" s="8"/>
      <c r="I236" s="3" t="s">
        <v>174</v>
      </c>
      <c r="J236" s="24"/>
      <c r="K236" s="24"/>
    </row>
    <row r="237" spans="1:11" s="17" customFormat="1" ht="21.75" customHeight="1" outlineLevel="1" x14ac:dyDescent="0.25">
      <c r="A237" s="88" t="s">
        <v>62</v>
      </c>
      <c r="B237" s="183" t="s">
        <v>180</v>
      </c>
      <c r="C237" s="184" t="s">
        <v>180</v>
      </c>
      <c r="D237" s="184" t="s">
        <v>180</v>
      </c>
      <c r="E237" s="184" t="s">
        <v>180</v>
      </c>
      <c r="F237" s="184" t="s">
        <v>180</v>
      </c>
      <c r="G237" s="184" t="s">
        <v>180</v>
      </c>
      <c r="H237" s="185" t="s">
        <v>180</v>
      </c>
      <c r="I237" s="144"/>
      <c r="J237" s="24"/>
      <c r="K237" s="24"/>
    </row>
    <row r="238" spans="1:11" s="1" customFormat="1" ht="21.75" customHeight="1" outlineLevel="1" x14ac:dyDescent="0.25">
      <c r="A238" s="89" t="s">
        <v>2</v>
      </c>
      <c r="B238" s="89" t="s">
        <v>3</v>
      </c>
      <c r="C238" s="90" t="s">
        <v>362</v>
      </c>
      <c r="D238" s="90" t="s">
        <v>363</v>
      </c>
      <c r="E238" s="91" t="s">
        <v>19</v>
      </c>
      <c r="F238" s="89" t="s">
        <v>4</v>
      </c>
      <c r="G238" s="89" t="s">
        <v>5</v>
      </c>
      <c r="H238" s="89" t="s">
        <v>6</v>
      </c>
      <c r="I238" s="144"/>
      <c r="J238" s="21"/>
      <c r="K238" s="21"/>
    </row>
    <row r="239" spans="1:11" s="17" customFormat="1" ht="21.75" customHeight="1" outlineLevel="1" x14ac:dyDescent="0.25">
      <c r="A239" s="42" t="s">
        <v>188</v>
      </c>
      <c r="B239" s="8"/>
      <c r="C239" s="7">
        <v>20409680</v>
      </c>
      <c r="D239" s="7"/>
      <c r="E239" s="67">
        <f>+C239-D239</f>
        <v>20409680</v>
      </c>
      <c r="F239" s="56">
        <f>IFERROR(E239/C239,0)</f>
        <v>1</v>
      </c>
      <c r="G239" s="8"/>
      <c r="H239" s="8"/>
      <c r="I239" s="72" t="s">
        <v>174</v>
      </c>
      <c r="J239" s="24"/>
      <c r="K239" s="24"/>
    </row>
    <row r="240" spans="1:11" s="17" customFormat="1" ht="21.75" customHeight="1" outlineLevel="1" x14ac:dyDescent="0.25">
      <c r="A240" s="42" t="s">
        <v>189</v>
      </c>
      <c r="B240" s="8"/>
      <c r="C240" s="7">
        <v>15000000</v>
      </c>
      <c r="D240" s="7"/>
      <c r="E240" s="67">
        <f>+C240-D240</f>
        <v>15000000</v>
      </c>
      <c r="F240" s="56">
        <f>IFERROR(E240/C240,0)</f>
        <v>1</v>
      </c>
      <c r="G240" s="8"/>
      <c r="H240" s="8"/>
      <c r="I240" s="72" t="s">
        <v>174</v>
      </c>
      <c r="J240" s="24"/>
      <c r="K240" s="24"/>
    </row>
    <row r="241" spans="1:11" s="17" customFormat="1" ht="21.75" customHeight="1" outlineLevel="1" x14ac:dyDescent="0.25">
      <c r="A241" s="42" t="s">
        <v>190</v>
      </c>
      <c r="B241" s="8"/>
      <c r="C241" s="7">
        <v>15000000</v>
      </c>
      <c r="D241" s="7"/>
      <c r="E241" s="67">
        <f>+C241-D241</f>
        <v>15000000</v>
      </c>
      <c r="F241" s="56">
        <f>IFERROR(E241/C241,0)</f>
        <v>1</v>
      </c>
      <c r="G241" s="8"/>
      <c r="H241" s="8"/>
      <c r="I241" s="72" t="s">
        <v>174</v>
      </c>
      <c r="J241" s="24"/>
      <c r="K241" s="24"/>
    </row>
    <row r="242" spans="1:11" s="17" customFormat="1" ht="21.75" customHeight="1" outlineLevel="1" x14ac:dyDescent="0.25">
      <c r="A242" s="42" t="s">
        <v>191</v>
      </c>
      <c r="B242" s="8"/>
      <c r="C242" s="7">
        <v>15000000</v>
      </c>
      <c r="D242" s="7"/>
      <c r="E242" s="67">
        <f>+C242-D242</f>
        <v>15000000</v>
      </c>
      <c r="F242" s="56">
        <f>IFERROR(E242/C242,0)</f>
        <v>1</v>
      </c>
      <c r="G242" s="8"/>
      <c r="H242" s="8"/>
      <c r="I242" s="72" t="s">
        <v>174</v>
      </c>
      <c r="J242" s="24"/>
      <c r="K242" s="24"/>
    </row>
    <row r="243" spans="1:11" s="17" customFormat="1" ht="21.75" customHeight="1" outlineLevel="1" x14ac:dyDescent="0.25">
      <c r="A243" s="42" t="s">
        <v>192</v>
      </c>
      <c r="B243" s="8"/>
      <c r="C243" s="7">
        <v>15000000</v>
      </c>
      <c r="D243" s="7"/>
      <c r="E243" s="67">
        <f>+C243-D243</f>
        <v>15000000</v>
      </c>
      <c r="F243" s="56">
        <f>IFERROR(E243/C243,0)</f>
        <v>1</v>
      </c>
      <c r="G243" s="8"/>
      <c r="H243" s="8"/>
      <c r="I243" s="72" t="s">
        <v>173</v>
      </c>
      <c r="J243" s="24"/>
      <c r="K243" s="24"/>
    </row>
    <row r="244" spans="1:11" s="17" customFormat="1" ht="21.75" customHeight="1" outlineLevel="1" x14ac:dyDescent="0.25">
      <c r="A244" s="88" t="s">
        <v>62</v>
      </c>
      <c r="B244" s="183" t="s">
        <v>364</v>
      </c>
      <c r="C244" s="184" t="s">
        <v>181</v>
      </c>
      <c r="D244" s="184" t="s">
        <v>181</v>
      </c>
      <c r="E244" s="184" t="s">
        <v>181</v>
      </c>
      <c r="F244" s="184" t="s">
        <v>181</v>
      </c>
      <c r="G244" s="184" t="s">
        <v>181</v>
      </c>
      <c r="H244" s="185" t="s">
        <v>181</v>
      </c>
      <c r="I244" s="144"/>
      <c r="J244" s="24"/>
      <c r="K244" s="24"/>
    </row>
    <row r="245" spans="1:11" s="1" customFormat="1" ht="21.75" customHeight="1" outlineLevel="1" x14ac:dyDescent="0.25">
      <c r="A245" s="89" t="s">
        <v>2</v>
      </c>
      <c r="B245" s="89" t="s">
        <v>3</v>
      </c>
      <c r="C245" s="90" t="s">
        <v>362</v>
      </c>
      <c r="D245" s="90" t="s">
        <v>363</v>
      </c>
      <c r="E245" s="91" t="s">
        <v>19</v>
      </c>
      <c r="F245" s="89" t="s">
        <v>4</v>
      </c>
      <c r="G245" s="89" t="s">
        <v>5</v>
      </c>
      <c r="H245" s="89" t="s">
        <v>6</v>
      </c>
      <c r="I245" s="144"/>
      <c r="J245" s="21"/>
      <c r="K245" s="21"/>
    </row>
    <row r="246" spans="1:11" s="17" customFormat="1" ht="21.75" customHeight="1" outlineLevel="1" x14ac:dyDescent="0.25">
      <c r="A246" s="42" t="s">
        <v>182</v>
      </c>
      <c r="B246" s="8"/>
      <c r="C246" s="7">
        <v>30000000</v>
      </c>
      <c r="D246" s="7"/>
      <c r="E246" s="67">
        <f t="shared" ref="E246:E251" si="15">+C246-D246</f>
        <v>30000000</v>
      </c>
      <c r="F246" s="56">
        <f t="shared" ref="F246:F251" si="16">IFERROR(E246/C246,0)</f>
        <v>1</v>
      </c>
      <c r="G246" s="8"/>
      <c r="H246" s="8"/>
      <c r="I246" s="72" t="s">
        <v>174</v>
      </c>
      <c r="J246" s="24"/>
      <c r="K246" s="24"/>
    </row>
    <row r="247" spans="1:11" s="17" customFormat="1" ht="21.75" customHeight="1" outlineLevel="1" x14ac:dyDescent="0.25">
      <c r="A247" s="42" t="s">
        <v>183</v>
      </c>
      <c r="B247" s="8"/>
      <c r="C247" s="7">
        <v>25000000</v>
      </c>
      <c r="D247" s="7"/>
      <c r="E247" s="67">
        <f t="shared" si="15"/>
        <v>25000000</v>
      </c>
      <c r="F247" s="56">
        <f t="shared" si="16"/>
        <v>1</v>
      </c>
      <c r="G247" s="8"/>
      <c r="H247" s="8"/>
      <c r="I247" s="72" t="s">
        <v>174</v>
      </c>
      <c r="J247" s="24"/>
      <c r="K247" s="24"/>
    </row>
    <row r="248" spans="1:11" s="17" customFormat="1" ht="21.75" customHeight="1" outlineLevel="1" x14ac:dyDescent="0.25">
      <c r="A248" s="42" t="s">
        <v>184</v>
      </c>
      <c r="B248" s="8"/>
      <c r="C248" s="7">
        <v>5000000</v>
      </c>
      <c r="D248" s="7"/>
      <c r="E248" s="67">
        <f t="shared" si="15"/>
        <v>5000000</v>
      </c>
      <c r="F248" s="56">
        <f t="shared" si="16"/>
        <v>1</v>
      </c>
      <c r="G248" s="8"/>
      <c r="H248" s="8"/>
      <c r="I248" s="72" t="s">
        <v>174</v>
      </c>
      <c r="J248" s="24"/>
      <c r="K248" s="24"/>
    </row>
    <row r="249" spans="1:11" s="17" customFormat="1" ht="21.75" customHeight="1" outlineLevel="1" x14ac:dyDescent="0.25">
      <c r="A249" s="42" t="s">
        <v>185</v>
      </c>
      <c r="B249" s="8"/>
      <c r="C249" s="7">
        <v>20000000</v>
      </c>
      <c r="D249" s="7"/>
      <c r="E249" s="67">
        <f t="shared" si="15"/>
        <v>20000000</v>
      </c>
      <c r="F249" s="56">
        <f t="shared" si="16"/>
        <v>1</v>
      </c>
      <c r="G249" s="8"/>
      <c r="H249" s="8"/>
      <c r="I249" s="72" t="s">
        <v>174</v>
      </c>
      <c r="J249" s="24"/>
      <c r="K249" s="24"/>
    </row>
    <row r="250" spans="1:11" s="17" customFormat="1" ht="21.75" customHeight="1" outlineLevel="1" x14ac:dyDescent="0.25">
      <c r="A250" s="42" t="s">
        <v>186</v>
      </c>
      <c r="B250" s="8"/>
      <c r="C250" s="7">
        <v>10000000</v>
      </c>
      <c r="D250" s="7"/>
      <c r="E250" s="67">
        <f t="shared" si="15"/>
        <v>10000000</v>
      </c>
      <c r="F250" s="56">
        <f t="shared" si="16"/>
        <v>1</v>
      </c>
      <c r="G250" s="8"/>
      <c r="H250" s="8"/>
      <c r="I250" s="72" t="s">
        <v>176</v>
      </c>
      <c r="J250" s="24"/>
      <c r="K250" s="24"/>
    </row>
    <row r="251" spans="1:11" s="17" customFormat="1" ht="21.75" customHeight="1" outlineLevel="1" x14ac:dyDescent="0.25">
      <c r="A251" s="42" t="s">
        <v>187</v>
      </c>
      <c r="B251" s="8"/>
      <c r="C251" s="7">
        <v>5000000</v>
      </c>
      <c r="D251" s="7"/>
      <c r="E251" s="67">
        <f t="shared" si="15"/>
        <v>5000000</v>
      </c>
      <c r="F251" s="56">
        <f t="shared" si="16"/>
        <v>1</v>
      </c>
      <c r="G251" s="8"/>
      <c r="H251" s="8"/>
      <c r="I251" s="72" t="s">
        <v>176</v>
      </c>
      <c r="J251" s="24"/>
      <c r="K251" s="24"/>
    </row>
    <row r="252" spans="1:11" s="17" customFormat="1" ht="21.75" customHeight="1" outlineLevel="1" x14ac:dyDescent="0.25">
      <c r="A252" s="71" t="s">
        <v>13</v>
      </c>
      <c r="B252" s="60">
        <v>7</v>
      </c>
      <c r="C252" s="68">
        <f>456526800+35854867</f>
        <v>492381667</v>
      </c>
      <c r="D252" s="69"/>
      <c r="E252" s="69">
        <f>C252-D252</f>
        <v>492381667</v>
      </c>
      <c r="F252" s="62">
        <f>IFERROR(E252/C252,0)</f>
        <v>1</v>
      </c>
      <c r="G252" s="61"/>
      <c r="H252" s="61"/>
      <c r="I252" s="63">
        <v>212020200800</v>
      </c>
      <c r="J252" s="24"/>
      <c r="K252" s="24"/>
    </row>
    <row r="253" spans="1:11" s="17" customFormat="1" ht="21.75" customHeight="1" x14ac:dyDescent="0.25">
      <c r="A253" s="156" t="s">
        <v>318</v>
      </c>
      <c r="B253" s="156"/>
      <c r="C253" s="77">
        <f>SUM(C217:C252)</f>
        <v>855791347</v>
      </c>
      <c r="D253" s="77"/>
      <c r="E253" s="77">
        <f>SUM(E217:E252)</f>
        <v>855791347</v>
      </c>
      <c r="F253" s="78">
        <f>IFERROR(E253/C253,0)</f>
        <v>1</v>
      </c>
      <c r="G253" s="79"/>
      <c r="H253" s="79"/>
      <c r="I253" s="79"/>
      <c r="J253" s="24"/>
      <c r="K253" s="24"/>
    </row>
    <row r="254" spans="1:11" s="17" customFormat="1" ht="21.75" customHeight="1" x14ac:dyDescent="0.25">
      <c r="A254" s="162" t="s">
        <v>31</v>
      </c>
      <c r="B254" s="163"/>
      <c r="C254" s="163"/>
      <c r="D254" s="163"/>
      <c r="E254" s="163"/>
      <c r="F254" s="163"/>
      <c r="G254" s="163"/>
      <c r="H254" s="163"/>
      <c r="I254" s="164"/>
      <c r="J254" s="24"/>
      <c r="K254" s="24"/>
    </row>
    <row r="255" spans="1:11" s="17" customFormat="1" ht="21.75" customHeight="1" outlineLevel="1" x14ac:dyDescent="0.25">
      <c r="A255" s="88" t="s">
        <v>61</v>
      </c>
      <c r="B255" s="183" t="s">
        <v>177</v>
      </c>
      <c r="C255" s="184" t="s">
        <v>177</v>
      </c>
      <c r="D255" s="184" t="s">
        <v>177</v>
      </c>
      <c r="E255" s="184" t="s">
        <v>177</v>
      </c>
      <c r="F255" s="184" t="s">
        <v>177</v>
      </c>
      <c r="G255" s="184" t="s">
        <v>177</v>
      </c>
      <c r="H255" s="185" t="s">
        <v>177</v>
      </c>
      <c r="I255" s="144" t="s">
        <v>14</v>
      </c>
      <c r="J255" s="24"/>
      <c r="K255" s="24"/>
    </row>
    <row r="256" spans="1:11" s="17" customFormat="1" ht="21.75" customHeight="1" outlineLevel="1" x14ac:dyDescent="0.25">
      <c r="A256" s="88" t="s">
        <v>0</v>
      </c>
      <c r="B256" s="183" t="s">
        <v>201</v>
      </c>
      <c r="C256" s="184" t="s">
        <v>201</v>
      </c>
      <c r="D256" s="184" t="s">
        <v>201</v>
      </c>
      <c r="E256" s="184" t="s">
        <v>201</v>
      </c>
      <c r="F256" s="184" t="s">
        <v>201</v>
      </c>
      <c r="G256" s="184" t="s">
        <v>201</v>
      </c>
      <c r="H256" s="185" t="s">
        <v>201</v>
      </c>
      <c r="I256" s="144"/>
      <c r="J256" s="24"/>
      <c r="K256" s="24"/>
    </row>
    <row r="257" spans="1:11" s="17" customFormat="1" ht="21.75" customHeight="1" outlineLevel="1" x14ac:dyDescent="0.25">
      <c r="A257" s="88" t="s">
        <v>62</v>
      </c>
      <c r="B257" s="141" t="s">
        <v>202</v>
      </c>
      <c r="C257" s="142" t="s">
        <v>202</v>
      </c>
      <c r="D257" s="142" t="s">
        <v>202</v>
      </c>
      <c r="E257" s="142" t="s">
        <v>202</v>
      </c>
      <c r="F257" s="142" t="s">
        <v>202</v>
      </c>
      <c r="G257" s="142" t="s">
        <v>202</v>
      </c>
      <c r="H257" s="143" t="s">
        <v>202</v>
      </c>
      <c r="I257" s="144"/>
      <c r="J257" s="24"/>
      <c r="K257" s="24"/>
    </row>
    <row r="258" spans="1:11" s="17" customFormat="1" ht="21.75" customHeight="1" outlineLevel="1" x14ac:dyDescent="0.25">
      <c r="A258" s="88" t="s">
        <v>1</v>
      </c>
      <c r="B258" s="183" t="s">
        <v>203</v>
      </c>
      <c r="C258" s="184"/>
      <c r="D258" s="184"/>
      <c r="E258" s="184"/>
      <c r="F258" s="184"/>
      <c r="G258" s="184"/>
      <c r="H258" s="185"/>
      <c r="I258" s="144"/>
      <c r="J258" s="24"/>
      <c r="K258" s="24"/>
    </row>
    <row r="259" spans="1:11" s="1" customFormat="1" ht="21.75" customHeight="1" outlineLevel="1" x14ac:dyDescent="0.25">
      <c r="A259" s="89" t="s">
        <v>2</v>
      </c>
      <c r="B259" s="89" t="s">
        <v>3</v>
      </c>
      <c r="C259" s="90" t="s">
        <v>362</v>
      </c>
      <c r="D259" s="90" t="s">
        <v>363</v>
      </c>
      <c r="E259" s="91" t="s">
        <v>19</v>
      </c>
      <c r="F259" s="89" t="s">
        <v>4</v>
      </c>
      <c r="G259" s="89" t="s">
        <v>5</v>
      </c>
      <c r="H259" s="89" t="s">
        <v>6</v>
      </c>
      <c r="I259" s="144"/>
      <c r="J259" s="21"/>
      <c r="K259" s="21"/>
    </row>
    <row r="260" spans="1:11" s="17" customFormat="1" ht="21.75" customHeight="1" outlineLevel="1" x14ac:dyDescent="0.25">
      <c r="A260" s="74" t="s">
        <v>199</v>
      </c>
      <c r="B260" s="8"/>
      <c r="C260" s="12">
        <v>4000000</v>
      </c>
      <c r="D260" s="12"/>
      <c r="E260" s="67">
        <f>+C260-D260</f>
        <v>4000000</v>
      </c>
      <c r="F260" s="56">
        <f>IFERROR(E260/C260,0)</f>
        <v>1</v>
      </c>
      <c r="G260" s="8"/>
      <c r="H260" s="8"/>
      <c r="I260" s="10" t="s">
        <v>176</v>
      </c>
      <c r="J260" s="24"/>
      <c r="K260" s="24"/>
    </row>
    <row r="261" spans="1:11" s="17" customFormat="1" ht="21.75" customHeight="1" outlineLevel="1" x14ac:dyDescent="0.25">
      <c r="A261" s="131" t="s">
        <v>200</v>
      </c>
      <c r="B261" s="127"/>
      <c r="C261" s="132">
        <v>4500000</v>
      </c>
      <c r="D261" s="132"/>
      <c r="E261" s="126">
        <f>+C261-D261</f>
        <v>4500000</v>
      </c>
      <c r="F261" s="96">
        <f>IFERROR(E261/C261,0)</f>
        <v>1</v>
      </c>
      <c r="G261" s="127"/>
      <c r="H261" s="127"/>
      <c r="I261" s="10" t="s">
        <v>176</v>
      </c>
      <c r="J261" s="24"/>
      <c r="K261" s="24"/>
    </row>
    <row r="262" spans="1:11" s="17" customFormat="1" ht="21.75" customHeight="1" outlineLevel="1" x14ac:dyDescent="0.25">
      <c r="A262" s="88" t="s">
        <v>62</v>
      </c>
      <c r="B262" s="141" t="s">
        <v>358</v>
      </c>
      <c r="C262" s="142" t="s">
        <v>358</v>
      </c>
      <c r="D262" s="142" t="s">
        <v>358</v>
      </c>
      <c r="E262" s="142" t="s">
        <v>358</v>
      </c>
      <c r="F262" s="142" t="s">
        <v>358</v>
      </c>
      <c r="G262" s="142" t="s">
        <v>358</v>
      </c>
      <c r="H262" s="143" t="s">
        <v>358</v>
      </c>
      <c r="I262" s="144" t="s">
        <v>14</v>
      </c>
      <c r="J262" s="24"/>
      <c r="K262" s="24"/>
    </row>
    <row r="263" spans="1:11" s="1" customFormat="1" ht="21.75" customHeight="1" outlineLevel="1" x14ac:dyDescent="0.25">
      <c r="A263" s="89" t="s">
        <v>2</v>
      </c>
      <c r="B263" s="89" t="s">
        <v>3</v>
      </c>
      <c r="C263" s="90" t="s">
        <v>362</v>
      </c>
      <c r="D263" s="90" t="s">
        <v>363</v>
      </c>
      <c r="E263" s="91" t="s">
        <v>19</v>
      </c>
      <c r="F263" s="89" t="s">
        <v>4</v>
      </c>
      <c r="G263" s="89" t="s">
        <v>5</v>
      </c>
      <c r="H263" s="89" t="s">
        <v>6</v>
      </c>
      <c r="I263" s="144"/>
      <c r="J263" s="21"/>
      <c r="K263" s="21"/>
    </row>
    <row r="264" spans="1:11" s="17" customFormat="1" ht="21.75" customHeight="1" outlineLevel="1" x14ac:dyDescent="0.25">
      <c r="A264" s="74" t="s">
        <v>359</v>
      </c>
      <c r="B264" s="8"/>
      <c r="C264" s="12">
        <v>1500000</v>
      </c>
      <c r="D264" s="12"/>
      <c r="E264" s="67">
        <f>+C264-D264</f>
        <v>1500000</v>
      </c>
      <c r="F264" s="56">
        <f>IFERROR(E264/C264,0)</f>
        <v>1</v>
      </c>
      <c r="G264" s="8"/>
      <c r="H264" s="8"/>
      <c r="I264" s="10" t="s">
        <v>176</v>
      </c>
      <c r="J264" s="24"/>
      <c r="K264" s="24"/>
    </row>
    <row r="265" spans="1:11" s="17" customFormat="1" ht="21.75" customHeight="1" x14ac:dyDescent="0.25">
      <c r="A265" s="71" t="s">
        <v>13</v>
      </c>
      <c r="B265" s="60">
        <v>5</v>
      </c>
      <c r="C265" s="68">
        <f>260670960-45731793+8004999</f>
        <v>222944166</v>
      </c>
      <c r="D265" s="69"/>
      <c r="E265" s="69">
        <f>C265-D265</f>
        <v>222944166</v>
      </c>
      <c r="F265" s="62">
        <f>IFERROR(E265/C265,0)</f>
        <v>1</v>
      </c>
      <c r="G265" s="61"/>
      <c r="H265" s="61"/>
      <c r="I265" s="63" t="s">
        <v>173</v>
      </c>
      <c r="J265" s="24"/>
      <c r="K265" s="24"/>
    </row>
    <row r="266" spans="1:11" s="17" customFormat="1" ht="21.75" customHeight="1" x14ac:dyDescent="0.25">
      <c r="A266" s="156" t="s">
        <v>7</v>
      </c>
      <c r="B266" s="156"/>
      <c r="C266" s="77">
        <f>SUM(C260:C265)</f>
        <v>232944166</v>
      </c>
      <c r="D266" s="77"/>
      <c r="E266" s="77">
        <f>SUM(E260:E265)</f>
        <v>232944166</v>
      </c>
      <c r="F266" s="78">
        <f>IFERROR(E266/C266,0)</f>
        <v>1</v>
      </c>
      <c r="G266" s="79"/>
      <c r="H266" s="79"/>
      <c r="I266" s="79"/>
      <c r="J266" s="24"/>
      <c r="K266" s="24"/>
    </row>
    <row r="267" spans="1:11" s="17" customFormat="1" ht="21.75" customHeight="1" x14ac:dyDescent="0.25">
      <c r="A267" s="162" t="s">
        <v>32</v>
      </c>
      <c r="B267" s="163"/>
      <c r="C267" s="163"/>
      <c r="D267" s="163"/>
      <c r="E267" s="163"/>
      <c r="F267" s="163"/>
      <c r="G267" s="163"/>
      <c r="H267" s="163"/>
      <c r="I267" s="164"/>
      <c r="J267" s="24"/>
      <c r="K267" s="24"/>
    </row>
    <row r="268" spans="1:11" s="17" customFormat="1" ht="21.75" customHeight="1" outlineLevel="1" x14ac:dyDescent="0.25">
      <c r="A268" s="88" t="s">
        <v>61</v>
      </c>
      <c r="B268" s="183" t="s">
        <v>58</v>
      </c>
      <c r="C268" s="184" t="s">
        <v>58</v>
      </c>
      <c r="D268" s="184" t="s">
        <v>58</v>
      </c>
      <c r="E268" s="184" t="s">
        <v>58</v>
      </c>
      <c r="F268" s="184" t="s">
        <v>58</v>
      </c>
      <c r="G268" s="184" t="s">
        <v>58</v>
      </c>
      <c r="H268" s="185" t="s">
        <v>58</v>
      </c>
      <c r="I268" s="144" t="s">
        <v>14</v>
      </c>
      <c r="J268" s="24"/>
      <c r="K268" s="24"/>
    </row>
    <row r="269" spans="1:11" s="17" customFormat="1" ht="21.75" customHeight="1" outlineLevel="1" x14ac:dyDescent="0.25">
      <c r="A269" s="88" t="s">
        <v>0</v>
      </c>
      <c r="B269" s="141" t="s">
        <v>204</v>
      </c>
      <c r="C269" s="142" t="s">
        <v>204</v>
      </c>
      <c r="D269" s="142" t="s">
        <v>204</v>
      </c>
      <c r="E269" s="142" t="s">
        <v>204</v>
      </c>
      <c r="F269" s="142" t="s">
        <v>204</v>
      </c>
      <c r="G269" s="142" t="s">
        <v>204</v>
      </c>
      <c r="H269" s="143" t="s">
        <v>204</v>
      </c>
      <c r="I269" s="144"/>
      <c r="J269" s="24"/>
      <c r="K269" s="24"/>
    </row>
    <row r="270" spans="1:11" s="17" customFormat="1" ht="21.75" customHeight="1" outlineLevel="1" x14ac:dyDescent="0.25">
      <c r="A270" s="88" t="s">
        <v>62</v>
      </c>
      <c r="B270" s="183" t="s">
        <v>205</v>
      </c>
      <c r="C270" s="184" t="s">
        <v>205</v>
      </c>
      <c r="D270" s="184" t="s">
        <v>205</v>
      </c>
      <c r="E270" s="184" t="s">
        <v>205</v>
      </c>
      <c r="F270" s="184" t="s">
        <v>205</v>
      </c>
      <c r="G270" s="184" t="s">
        <v>205</v>
      </c>
      <c r="H270" s="185" t="s">
        <v>205</v>
      </c>
      <c r="I270" s="144"/>
      <c r="J270" s="24"/>
      <c r="K270" s="24"/>
    </row>
    <row r="271" spans="1:11" s="17" customFormat="1" ht="21.75" customHeight="1" outlineLevel="1" x14ac:dyDescent="0.25">
      <c r="A271" s="88" t="s">
        <v>1</v>
      </c>
      <c r="B271" s="183" t="s">
        <v>209</v>
      </c>
      <c r="C271" s="184"/>
      <c r="D271" s="184"/>
      <c r="E271" s="184"/>
      <c r="F271" s="184"/>
      <c r="G271" s="184"/>
      <c r="H271" s="185"/>
      <c r="I271" s="144"/>
      <c r="J271" s="24"/>
      <c r="K271" s="24"/>
    </row>
    <row r="272" spans="1:11" s="1" customFormat="1" ht="21.75" customHeight="1" outlineLevel="1" x14ac:dyDescent="0.25">
      <c r="A272" s="89" t="s">
        <v>2</v>
      </c>
      <c r="B272" s="89" t="s">
        <v>3</v>
      </c>
      <c r="C272" s="90" t="s">
        <v>362</v>
      </c>
      <c r="D272" s="90" t="s">
        <v>363</v>
      </c>
      <c r="E272" s="91" t="s">
        <v>19</v>
      </c>
      <c r="F272" s="89" t="s">
        <v>4</v>
      </c>
      <c r="G272" s="89" t="s">
        <v>5</v>
      </c>
      <c r="H272" s="89" t="s">
        <v>6</v>
      </c>
      <c r="I272" s="144"/>
      <c r="J272" s="21"/>
      <c r="K272" s="21"/>
    </row>
    <row r="273" spans="1:11" s="17" customFormat="1" ht="21.75" customHeight="1" outlineLevel="1" x14ac:dyDescent="0.25">
      <c r="A273" s="22" t="s">
        <v>206</v>
      </c>
      <c r="B273" s="8"/>
      <c r="C273" s="9">
        <v>10000000</v>
      </c>
      <c r="D273" s="9"/>
      <c r="E273" s="67">
        <f>+C273-D273</f>
        <v>10000000</v>
      </c>
      <c r="F273" s="56">
        <f>IFERROR(E273/C273,0)</f>
        <v>1</v>
      </c>
      <c r="G273" s="8"/>
      <c r="H273" s="8"/>
      <c r="I273" s="4" t="s">
        <v>176</v>
      </c>
      <c r="J273" s="24"/>
      <c r="K273" s="24"/>
    </row>
    <row r="274" spans="1:11" s="17" customFormat="1" ht="21.75" customHeight="1" outlineLevel="1" x14ac:dyDescent="0.25">
      <c r="A274" s="71" t="s">
        <v>13</v>
      </c>
      <c r="B274" s="60">
        <v>1</v>
      </c>
      <c r="C274" s="68">
        <f>64152000-2894500</f>
        <v>61257500</v>
      </c>
      <c r="D274" s="69"/>
      <c r="E274" s="69">
        <f>C274-D274</f>
        <v>61257500</v>
      </c>
      <c r="F274" s="62">
        <f>IFERROR(E274/C274,0)</f>
        <v>1</v>
      </c>
      <c r="G274" s="61"/>
      <c r="H274" s="61"/>
      <c r="I274" s="63">
        <v>212020200800</v>
      </c>
      <c r="J274" s="24"/>
      <c r="K274" s="24"/>
    </row>
    <row r="275" spans="1:11" s="17" customFormat="1" ht="21.75" customHeight="1" x14ac:dyDescent="0.25">
      <c r="A275" s="156" t="s">
        <v>307</v>
      </c>
      <c r="B275" s="156"/>
      <c r="C275" s="77">
        <f>SUM(C273:C274)</f>
        <v>71257500</v>
      </c>
      <c r="D275" s="77"/>
      <c r="E275" s="77">
        <f>SUM(E273:E274)</f>
        <v>71257500</v>
      </c>
      <c r="F275" s="78">
        <f>IFERROR(E275/C275,0)</f>
        <v>1</v>
      </c>
      <c r="G275" s="79"/>
      <c r="H275" s="79"/>
      <c r="I275" s="79"/>
      <c r="J275" s="24"/>
      <c r="K275" s="24"/>
    </row>
    <row r="276" spans="1:11" s="17" customFormat="1" ht="21.75" customHeight="1" x14ac:dyDescent="0.25">
      <c r="A276" s="162" t="s">
        <v>210</v>
      </c>
      <c r="B276" s="163"/>
      <c r="C276" s="163"/>
      <c r="D276" s="163"/>
      <c r="E276" s="163"/>
      <c r="F276" s="163"/>
      <c r="G276" s="163"/>
      <c r="H276" s="163"/>
      <c r="I276" s="164"/>
      <c r="J276" s="24"/>
      <c r="K276" s="24"/>
    </row>
    <row r="277" spans="1:11" s="17" customFormat="1" ht="21.75" customHeight="1" outlineLevel="1" x14ac:dyDescent="0.25">
      <c r="A277" s="88" t="s">
        <v>61</v>
      </c>
      <c r="B277" s="183" t="s">
        <v>58</v>
      </c>
      <c r="C277" s="184" t="s">
        <v>58</v>
      </c>
      <c r="D277" s="184" t="s">
        <v>58</v>
      </c>
      <c r="E277" s="184" t="s">
        <v>58</v>
      </c>
      <c r="F277" s="184" t="s">
        <v>58</v>
      </c>
      <c r="G277" s="184" t="s">
        <v>58</v>
      </c>
      <c r="H277" s="185" t="s">
        <v>58</v>
      </c>
      <c r="I277" s="144" t="s">
        <v>14</v>
      </c>
      <c r="J277" s="24"/>
      <c r="K277" s="24"/>
    </row>
    <row r="278" spans="1:11" s="17" customFormat="1" ht="21.75" customHeight="1" outlineLevel="1" x14ac:dyDescent="0.25">
      <c r="A278" s="88" t="s">
        <v>0</v>
      </c>
      <c r="B278" s="141" t="s">
        <v>204</v>
      </c>
      <c r="C278" s="142" t="s">
        <v>204</v>
      </c>
      <c r="D278" s="142" t="s">
        <v>204</v>
      </c>
      <c r="E278" s="142" t="s">
        <v>204</v>
      </c>
      <c r="F278" s="142" t="s">
        <v>204</v>
      </c>
      <c r="G278" s="142" t="s">
        <v>204</v>
      </c>
      <c r="H278" s="143" t="s">
        <v>204</v>
      </c>
      <c r="I278" s="144"/>
      <c r="J278" s="24"/>
      <c r="K278" s="24"/>
    </row>
    <row r="279" spans="1:11" s="17" customFormat="1" ht="21.75" customHeight="1" outlineLevel="1" x14ac:dyDescent="0.25">
      <c r="A279" s="88" t="s">
        <v>62</v>
      </c>
      <c r="B279" s="183" t="s">
        <v>207</v>
      </c>
      <c r="C279" s="184" t="s">
        <v>207</v>
      </c>
      <c r="D279" s="184" t="s">
        <v>207</v>
      </c>
      <c r="E279" s="184" t="s">
        <v>207</v>
      </c>
      <c r="F279" s="184" t="s">
        <v>207</v>
      </c>
      <c r="G279" s="184" t="s">
        <v>207</v>
      </c>
      <c r="H279" s="185" t="s">
        <v>207</v>
      </c>
      <c r="I279" s="144"/>
      <c r="J279" s="24"/>
      <c r="K279" s="24"/>
    </row>
    <row r="280" spans="1:11" s="17" customFormat="1" ht="21.75" customHeight="1" outlineLevel="1" x14ac:dyDescent="0.25">
      <c r="A280" s="88" t="s">
        <v>1</v>
      </c>
      <c r="B280" s="183" t="s">
        <v>208</v>
      </c>
      <c r="C280" s="184"/>
      <c r="D280" s="184"/>
      <c r="E280" s="184"/>
      <c r="F280" s="184"/>
      <c r="G280" s="184"/>
      <c r="H280" s="185"/>
      <c r="I280" s="144"/>
      <c r="J280" s="24"/>
      <c r="K280" s="24"/>
    </row>
    <row r="281" spans="1:11" s="1" customFormat="1" ht="21.75" customHeight="1" outlineLevel="1" x14ac:dyDescent="0.25">
      <c r="A281" s="89" t="s">
        <v>2</v>
      </c>
      <c r="B281" s="89" t="s">
        <v>3</v>
      </c>
      <c r="C281" s="90" t="s">
        <v>362</v>
      </c>
      <c r="D281" s="90" t="s">
        <v>363</v>
      </c>
      <c r="E281" s="91" t="s">
        <v>19</v>
      </c>
      <c r="F281" s="89" t="s">
        <v>4</v>
      </c>
      <c r="G281" s="89" t="s">
        <v>5</v>
      </c>
      <c r="H281" s="89" t="s">
        <v>6</v>
      </c>
      <c r="I281" s="144"/>
      <c r="J281" s="21"/>
      <c r="K281" s="21"/>
    </row>
    <row r="282" spans="1:11" s="17" customFormat="1" ht="21.75" customHeight="1" outlineLevel="1" x14ac:dyDescent="0.25">
      <c r="A282" s="165" t="s">
        <v>211</v>
      </c>
      <c r="B282" s="166"/>
      <c r="C282" s="166"/>
      <c r="D282" s="166"/>
      <c r="E282" s="166"/>
      <c r="F282" s="166"/>
      <c r="G282" s="166"/>
      <c r="H282" s="166"/>
      <c r="I282" s="167"/>
      <c r="J282" s="24"/>
      <c r="K282" s="24"/>
    </row>
    <row r="283" spans="1:11" s="17" customFormat="1" ht="21.75" customHeight="1" x14ac:dyDescent="0.25">
      <c r="A283" s="202" t="s">
        <v>33</v>
      </c>
      <c r="B283" s="203"/>
      <c r="C283" s="203"/>
      <c r="D283" s="203"/>
      <c r="E283" s="203"/>
      <c r="F283" s="203"/>
      <c r="G283" s="203"/>
      <c r="H283" s="203"/>
      <c r="I283" s="204"/>
      <c r="J283" s="24"/>
      <c r="K283" s="24"/>
    </row>
    <row r="284" spans="1:11" s="17" customFormat="1" ht="21.75" customHeight="1" outlineLevel="1" x14ac:dyDescent="0.25">
      <c r="A284" s="88" t="s">
        <v>61</v>
      </c>
      <c r="B284" s="157" t="s">
        <v>68</v>
      </c>
      <c r="C284" s="158" t="s">
        <v>68</v>
      </c>
      <c r="D284" s="158" t="s">
        <v>68</v>
      </c>
      <c r="E284" s="158" t="s">
        <v>68</v>
      </c>
      <c r="F284" s="158" t="s">
        <v>68</v>
      </c>
      <c r="G284" s="158" t="s">
        <v>68</v>
      </c>
      <c r="H284" s="159" t="s">
        <v>68</v>
      </c>
      <c r="I284" s="144" t="s">
        <v>14</v>
      </c>
      <c r="J284" s="24"/>
      <c r="K284" s="24"/>
    </row>
    <row r="285" spans="1:11" s="17" customFormat="1" ht="21.75" customHeight="1" outlineLevel="1" x14ac:dyDescent="0.25">
      <c r="A285" s="88" t="s">
        <v>0</v>
      </c>
      <c r="B285" s="157" t="s">
        <v>212</v>
      </c>
      <c r="C285" s="158" t="s">
        <v>212</v>
      </c>
      <c r="D285" s="158" t="s">
        <v>212</v>
      </c>
      <c r="E285" s="158" t="s">
        <v>212</v>
      </c>
      <c r="F285" s="158" t="s">
        <v>212</v>
      </c>
      <c r="G285" s="158" t="s">
        <v>212</v>
      </c>
      <c r="H285" s="159" t="s">
        <v>212</v>
      </c>
      <c r="I285" s="144"/>
      <c r="J285" s="24"/>
      <c r="K285" s="24"/>
    </row>
    <row r="286" spans="1:11" s="17" customFormat="1" ht="21.75" customHeight="1" outlineLevel="1" x14ac:dyDescent="0.25">
      <c r="A286" s="88" t="s">
        <v>62</v>
      </c>
      <c r="B286" s="168" t="s">
        <v>213</v>
      </c>
      <c r="C286" s="169" t="s">
        <v>213</v>
      </c>
      <c r="D286" s="169" t="s">
        <v>213</v>
      </c>
      <c r="E286" s="169" t="s">
        <v>213</v>
      </c>
      <c r="F286" s="169" t="s">
        <v>213</v>
      </c>
      <c r="G286" s="169" t="s">
        <v>213</v>
      </c>
      <c r="H286" s="170" t="s">
        <v>213</v>
      </c>
      <c r="I286" s="144"/>
      <c r="J286" s="24"/>
      <c r="K286" s="24"/>
    </row>
    <row r="287" spans="1:11" s="17" customFormat="1" ht="21.75" customHeight="1" outlineLevel="1" x14ac:dyDescent="0.25">
      <c r="A287" s="88" t="s">
        <v>1</v>
      </c>
      <c r="B287" s="157" t="s">
        <v>214</v>
      </c>
      <c r="C287" s="158"/>
      <c r="D287" s="158"/>
      <c r="E287" s="158"/>
      <c r="F287" s="158"/>
      <c r="G287" s="158"/>
      <c r="H287" s="159"/>
      <c r="I287" s="144"/>
      <c r="J287" s="24"/>
      <c r="K287" s="24"/>
    </row>
    <row r="288" spans="1:11" s="1" customFormat="1" ht="21.75" customHeight="1" outlineLevel="1" x14ac:dyDescent="0.25">
      <c r="A288" s="89" t="s">
        <v>2</v>
      </c>
      <c r="B288" s="89" t="s">
        <v>3</v>
      </c>
      <c r="C288" s="90" t="s">
        <v>362</v>
      </c>
      <c r="D288" s="90" t="s">
        <v>363</v>
      </c>
      <c r="E288" s="91" t="s">
        <v>19</v>
      </c>
      <c r="F288" s="89" t="s">
        <v>4</v>
      </c>
      <c r="G288" s="89" t="s">
        <v>5</v>
      </c>
      <c r="H288" s="89" t="s">
        <v>6</v>
      </c>
      <c r="I288" s="144"/>
      <c r="J288" s="21"/>
      <c r="K288" s="21"/>
    </row>
    <row r="289" spans="1:11" s="1" customFormat="1" ht="21.75" customHeight="1" outlineLevel="1" x14ac:dyDescent="0.25">
      <c r="A289" s="74" t="s">
        <v>219</v>
      </c>
      <c r="B289" s="8"/>
      <c r="C289" s="73">
        <v>12000000</v>
      </c>
      <c r="D289" s="73"/>
      <c r="E289" s="67">
        <f>+C289-D289</f>
        <v>12000000</v>
      </c>
      <c r="F289" s="56">
        <f>IFERROR(E289/C289,0)</f>
        <v>1</v>
      </c>
      <c r="G289" s="8"/>
      <c r="H289" s="8"/>
      <c r="I289" s="58" t="s">
        <v>176</v>
      </c>
      <c r="J289" s="21"/>
      <c r="K289" s="21"/>
    </row>
    <row r="290" spans="1:11" s="17" customFormat="1" ht="21.75" customHeight="1" outlineLevel="1" x14ac:dyDescent="0.25">
      <c r="A290" s="71" t="s">
        <v>13</v>
      </c>
      <c r="B290" s="60">
        <v>17</v>
      </c>
      <c r="C290" s="68">
        <f>876209400+342911933</f>
        <v>1219121333</v>
      </c>
      <c r="D290" s="69"/>
      <c r="E290" s="69">
        <f>C290-D290</f>
        <v>1219121333</v>
      </c>
      <c r="F290" s="62">
        <f>IFERROR(E290/C290,0)</f>
        <v>1</v>
      </c>
      <c r="G290" s="61"/>
      <c r="H290" s="61"/>
      <c r="I290" s="63" t="s">
        <v>173</v>
      </c>
      <c r="J290" s="24"/>
      <c r="K290" s="24"/>
    </row>
    <row r="291" spans="1:11" s="17" customFormat="1" ht="21.75" customHeight="1" x14ac:dyDescent="0.25">
      <c r="A291" s="156" t="s">
        <v>216</v>
      </c>
      <c r="B291" s="156"/>
      <c r="C291" s="77">
        <f>SUM(C287:C290)</f>
        <v>1231121333</v>
      </c>
      <c r="D291" s="77"/>
      <c r="E291" s="77">
        <f>SUM(E287:E290)</f>
        <v>1231121333</v>
      </c>
      <c r="F291" s="78">
        <f>IFERROR(E291/C291,0)</f>
        <v>1</v>
      </c>
      <c r="G291" s="79"/>
      <c r="H291" s="79"/>
      <c r="I291" s="79"/>
      <c r="J291" s="24"/>
      <c r="K291" s="24"/>
    </row>
    <row r="292" spans="1:11" s="20" customFormat="1" ht="21.75" customHeight="1" x14ac:dyDescent="0.25">
      <c r="A292" s="202" t="s">
        <v>34</v>
      </c>
      <c r="B292" s="203"/>
      <c r="C292" s="203"/>
      <c r="D292" s="203"/>
      <c r="E292" s="203"/>
      <c r="F292" s="203"/>
      <c r="G292" s="203"/>
      <c r="H292" s="203"/>
      <c r="I292" s="204"/>
      <c r="J292" s="19"/>
      <c r="K292" s="19"/>
    </row>
    <row r="293" spans="1:11" s="20" customFormat="1" ht="21.75" customHeight="1" outlineLevel="1" x14ac:dyDescent="0.25">
      <c r="A293" s="88" t="s">
        <v>61</v>
      </c>
      <c r="B293" s="157" t="s">
        <v>88</v>
      </c>
      <c r="C293" s="158" t="s">
        <v>88</v>
      </c>
      <c r="D293" s="158" t="s">
        <v>88</v>
      </c>
      <c r="E293" s="158" t="s">
        <v>88</v>
      </c>
      <c r="F293" s="158" t="s">
        <v>88</v>
      </c>
      <c r="G293" s="158" t="s">
        <v>88</v>
      </c>
      <c r="H293" s="159" t="s">
        <v>88</v>
      </c>
      <c r="I293" s="144" t="s">
        <v>14</v>
      </c>
      <c r="J293" s="19"/>
      <c r="K293" s="19"/>
    </row>
    <row r="294" spans="1:11" s="20" customFormat="1" ht="21.75" customHeight="1" outlineLevel="1" x14ac:dyDescent="0.25">
      <c r="A294" s="88" t="s">
        <v>0</v>
      </c>
      <c r="B294" s="199" t="s">
        <v>89</v>
      </c>
      <c r="C294" s="200" t="s">
        <v>89</v>
      </c>
      <c r="D294" s="200" t="s">
        <v>89</v>
      </c>
      <c r="E294" s="200" t="s">
        <v>89</v>
      </c>
      <c r="F294" s="200" t="s">
        <v>89</v>
      </c>
      <c r="G294" s="200" t="s">
        <v>89</v>
      </c>
      <c r="H294" s="201" t="s">
        <v>89</v>
      </c>
      <c r="I294" s="144"/>
      <c r="J294" s="19"/>
      <c r="K294" s="19"/>
    </row>
    <row r="295" spans="1:11" s="20" customFormat="1" ht="21.75" customHeight="1" outlineLevel="1" x14ac:dyDescent="0.25">
      <c r="A295" s="88" t="s">
        <v>62</v>
      </c>
      <c r="B295" s="220" t="s">
        <v>217</v>
      </c>
      <c r="C295" s="221" t="s">
        <v>217</v>
      </c>
      <c r="D295" s="221" t="s">
        <v>217</v>
      </c>
      <c r="E295" s="221" t="s">
        <v>217</v>
      </c>
      <c r="F295" s="221" t="s">
        <v>217</v>
      </c>
      <c r="G295" s="221" t="s">
        <v>217</v>
      </c>
      <c r="H295" s="222" t="s">
        <v>217</v>
      </c>
      <c r="I295" s="144"/>
      <c r="J295" s="19"/>
      <c r="K295" s="19"/>
    </row>
    <row r="296" spans="1:11" s="20" customFormat="1" ht="21.75" customHeight="1" outlineLevel="1" x14ac:dyDescent="0.25">
      <c r="A296" s="88" t="s">
        <v>1</v>
      </c>
      <c r="B296" s="157" t="s">
        <v>218</v>
      </c>
      <c r="C296" s="158"/>
      <c r="D296" s="158"/>
      <c r="E296" s="158"/>
      <c r="F296" s="158"/>
      <c r="G296" s="158"/>
      <c r="H296" s="159"/>
      <c r="I296" s="144"/>
      <c r="J296" s="19"/>
      <c r="K296" s="19"/>
    </row>
    <row r="297" spans="1:11" s="1" customFormat="1" ht="21.75" customHeight="1" outlineLevel="1" x14ac:dyDescent="0.25">
      <c r="A297" s="89" t="s">
        <v>2</v>
      </c>
      <c r="B297" s="89" t="s">
        <v>3</v>
      </c>
      <c r="C297" s="90" t="s">
        <v>362</v>
      </c>
      <c r="D297" s="90" t="s">
        <v>363</v>
      </c>
      <c r="E297" s="91" t="s">
        <v>19</v>
      </c>
      <c r="F297" s="89" t="s">
        <v>4</v>
      </c>
      <c r="G297" s="89" t="s">
        <v>5</v>
      </c>
      <c r="H297" s="89" t="s">
        <v>6</v>
      </c>
      <c r="I297" s="144"/>
      <c r="J297" s="21"/>
      <c r="K297" s="21"/>
    </row>
    <row r="298" spans="1:11" s="1" customFormat="1" ht="21.75" customHeight="1" outlineLevel="1" x14ac:dyDescent="0.25">
      <c r="A298" s="28" t="s">
        <v>215</v>
      </c>
      <c r="B298" s="11"/>
      <c r="C298" s="115">
        <f>8000000+13605000</f>
        <v>21605000</v>
      </c>
      <c r="D298" s="115"/>
      <c r="E298" s="95">
        <f>+C298-D298</f>
        <v>21605000</v>
      </c>
      <c r="F298" s="96">
        <f>IFERROR(E298/C298,0)</f>
        <v>1</v>
      </c>
      <c r="G298" s="11"/>
      <c r="H298" s="11"/>
      <c r="I298" s="116" t="s">
        <v>176</v>
      </c>
      <c r="J298" s="21"/>
      <c r="K298" s="21"/>
    </row>
    <row r="299" spans="1:11" s="17" customFormat="1" ht="21.75" customHeight="1" outlineLevel="1" x14ac:dyDescent="0.25">
      <c r="A299" s="71" t="s">
        <v>13</v>
      </c>
      <c r="B299" s="60">
        <v>8</v>
      </c>
      <c r="C299" s="68">
        <f>393465600+130805234</f>
        <v>524270834</v>
      </c>
      <c r="D299" s="69"/>
      <c r="E299" s="69">
        <f>C299-D299</f>
        <v>524270834</v>
      </c>
      <c r="F299" s="62">
        <f>IFERROR(E299/C299,0)</f>
        <v>1</v>
      </c>
      <c r="G299" s="61"/>
      <c r="H299" s="61"/>
      <c r="I299" s="63" t="s">
        <v>173</v>
      </c>
      <c r="J299" s="24"/>
      <c r="K299" s="24"/>
    </row>
    <row r="300" spans="1:11" s="17" customFormat="1" ht="21.75" customHeight="1" x14ac:dyDescent="0.25">
      <c r="A300" s="156" t="s">
        <v>308</v>
      </c>
      <c r="B300" s="156"/>
      <c r="C300" s="77">
        <f>SUM(C298:C299)</f>
        <v>545875834</v>
      </c>
      <c r="D300" s="77"/>
      <c r="E300" s="77">
        <f>SUM(E298:E299)</f>
        <v>545875834</v>
      </c>
      <c r="F300" s="78">
        <f>IFERROR(E300/C300,0)</f>
        <v>1</v>
      </c>
      <c r="G300" s="79"/>
      <c r="H300" s="79"/>
      <c r="I300" s="79"/>
      <c r="J300" s="24"/>
      <c r="K300" s="24"/>
    </row>
    <row r="301" spans="1:11" s="17" customFormat="1" ht="21.75" customHeight="1" x14ac:dyDescent="0.25">
      <c r="A301" s="205" t="s">
        <v>35</v>
      </c>
      <c r="B301" s="206"/>
      <c r="C301" s="206"/>
      <c r="D301" s="206"/>
      <c r="E301" s="206"/>
      <c r="F301" s="206"/>
      <c r="G301" s="206"/>
      <c r="H301" s="206"/>
      <c r="I301" s="206"/>
      <c r="J301" s="24"/>
      <c r="K301" s="24"/>
    </row>
    <row r="302" spans="1:11" s="17" customFormat="1" ht="21.75" customHeight="1" outlineLevel="1" x14ac:dyDescent="0.25">
      <c r="A302" s="88" t="s">
        <v>61</v>
      </c>
      <c r="B302" s="157" t="s">
        <v>88</v>
      </c>
      <c r="C302" s="158" t="s">
        <v>88</v>
      </c>
      <c r="D302" s="158" t="s">
        <v>88</v>
      </c>
      <c r="E302" s="158" t="s">
        <v>88</v>
      </c>
      <c r="F302" s="158" t="s">
        <v>88</v>
      </c>
      <c r="G302" s="158" t="s">
        <v>88</v>
      </c>
      <c r="H302" s="159" t="s">
        <v>88</v>
      </c>
      <c r="I302" s="144" t="s">
        <v>14</v>
      </c>
      <c r="J302" s="24"/>
      <c r="K302" s="24"/>
    </row>
    <row r="303" spans="1:11" s="17" customFormat="1" ht="21.75" customHeight="1" outlineLevel="1" x14ac:dyDescent="0.25">
      <c r="A303" s="88" t="s">
        <v>0</v>
      </c>
      <c r="B303" s="157" t="s">
        <v>89</v>
      </c>
      <c r="C303" s="158" t="s">
        <v>89</v>
      </c>
      <c r="D303" s="158" t="s">
        <v>89</v>
      </c>
      <c r="E303" s="158" t="s">
        <v>89</v>
      </c>
      <c r="F303" s="158" t="s">
        <v>89</v>
      </c>
      <c r="G303" s="158" t="s">
        <v>89</v>
      </c>
      <c r="H303" s="159" t="s">
        <v>89</v>
      </c>
      <c r="I303" s="144"/>
      <c r="J303" s="24"/>
      <c r="K303" s="24"/>
    </row>
    <row r="304" spans="1:11" s="17" customFormat="1" ht="21.75" customHeight="1" outlineLevel="1" x14ac:dyDescent="0.25">
      <c r="A304" s="88" t="s">
        <v>62</v>
      </c>
      <c r="B304" s="157" t="s">
        <v>285</v>
      </c>
      <c r="C304" s="158" t="s">
        <v>285</v>
      </c>
      <c r="D304" s="158" t="s">
        <v>285</v>
      </c>
      <c r="E304" s="158" t="s">
        <v>285</v>
      </c>
      <c r="F304" s="158" t="s">
        <v>285</v>
      </c>
      <c r="G304" s="158" t="s">
        <v>285</v>
      </c>
      <c r="H304" s="159" t="s">
        <v>285</v>
      </c>
      <c r="I304" s="144"/>
      <c r="J304" s="24"/>
      <c r="K304" s="24"/>
    </row>
    <row r="305" spans="1:11" s="17" customFormat="1" ht="21.75" customHeight="1" outlineLevel="1" x14ac:dyDescent="0.25">
      <c r="A305" s="88" t="s">
        <v>1</v>
      </c>
      <c r="B305" s="157" t="s">
        <v>302</v>
      </c>
      <c r="C305" s="158"/>
      <c r="D305" s="158"/>
      <c r="E305" s="158"/>
      <c r="F305" s="158"/>
      <c r="G305" s="158"/>
      <c r="H305" s="159"/>
      <c r="I305" s="144"/>
      <c r="J305" s="24"/>
      <c r="K305" s="24"/>
    </row>
    <row r="306" spans="1:11" s="1" customFormat="1" ht="21.75" customHeight="1" outlineLevel="1" x14ac:dyDescent="0.25">
      <c r="A306" s="89" t="s">
        <v>2</v>
      </c>
      <c r="B306" s="89" t="s">
        <v>3</v>
      </c>
      <c r="C306" s="90" t="s">
        <v>362</v>
      </c>
      <c r="D306" s="90" t="s">
        <v>363</v>
      </c>
      <c r="E306" s="91" t="s">
        <v>19</v>
      </c>
      <c r="F306" s="89" t="s">
        <v>4</v>
      </c>
      <c r="G306" s="89" t="s">
        <v>5</v>
      </c>
      <c r="H306" s="89" t="s">
        <v>6</v>
      </c>
      <c r="I306" s="144"/>
      <c r="J306" s="21"/>
      <c r="K306" s="21"/>
    </row>
    <row r="307" spans="1:11" s="17" customFormat="1" ht="21.75" customHeight="1" outlineLevel="1" x14ac:dyDescent="0.25">
      <c r="A307" s="22" t="s">
        <v>296</v>
      </c>
      <c r="B307" s="8"/>
      <c r="C307" s="7">
        <v>8000000</v>
      </c>
      <c r="D307" s="7"/>
      <c r="E307" s="67">
        <f>+C307-D307</f>
        <v>8000000</v>
      </c>
      <c r="F307" s="56">
        <f>IFERROR(E307/C307,0)</f>
        <v>1</v>
      </c>
      <c r="G307" s="8"/>
      <c r="H307" s="8"/>
      <c r="I307" s="10" t="s">
        <v>176</v>
      </c>
      <c r="J307" s="24"/>
      <c r="K307" s="24"/>
    </row>
    <row r="308" spans="1:11" s="17" customFormat="1" ht="21.75" customHeight="1" outlineLevel="1" x14ac:dyDescent="0.25">
      <c r="A308" s="22" t="s">
        <v>297</v>
      </c>
      <c r="B308" s="8"/>
      <c r="C308" s="7">
        <v>2000000</v>
      </c>
      <c r="D308" s="7"/>
      <c r="E308" s="67">
        <f>+C308-D308</f>
        <v>2000000</v>
      </c>
      <c r="F308" s="56">
        <f>IFERROR(E308/C308,0)</f>
        <v>1</v>
      </c>
      <c r="G308" s="8"/>
      <c r="H308" s="8"/>
      <c r="I308" s="10" t="s">
        <v>176</v>
      </c>
      <c r="J308" s="24"/>
      <c r="K308" s="24"/>
    </row>
    <row r="309" spans="1:11" s="17" customFormat="1" ht="21.75" customHeight="1" outlineLevel="1" x14ac:dyDescent="0.25">
      <c r="A309" s="22" t="s">
        <v>298</v>
      </c>
      <c r="B309" s="8"/>
      <c r="C309" s="7">
        <v>70000000</v>
      </c>
      <c r="D309" s="7"/>
      <c r="E309" s="67">
        <f>+C309-D309</f>
        <v>70000000</v>
      </c>
      <c r="F309" s="56">
        <f>IFERROR(E309/C309,0)</f>
        <v>1</v>
      </c>
      <c r="G309" s="8"/>
      <c r="H309" s="8"/>
      <c r="I309" s="10">
        <v>212020200800</v>
      </c>
      <c r="J309" s="24"/>
      <c r="K309" s="24"/>
    </row>
    <row r="310" spans="1:11" s="17" customFormat="1" ht="21.75" customHeight="1" outlineLevel="1" x14ac:dyDescent="0.25">
      <c r="A310" s="22" t="s">
        <v>299</v>
      </c>
      <c r="B310" s="8"/>
      <c r="C310" s="7">
        <v>15000000</v>
      </c>
      <c r="D310" s="7"/>
      <c r="E310" s="67">
        <f>+C310-D310</f>
        <v>15000000</v>
      </c>
      <c r="F310" s="56">
        <f>IFERROR(E310/C310,0)</f>
        <v>1</v>
      </c>
      <c r="G310" s="8"/>
      <c r="H310" s="8"/>
      <c r="I310" s="10" t="s">
        <v>174</v>
      </c>
      <c r="J310" s="24"/>
      <c r="K310" s="24"/>
    </row>
    <row r="311" spans="1:11" s="17" customFormat="1" ht="21.75" customHeight="1" outlineLevel="1" x14ac:dyDescent="0.25">
      <c r="A311" s="22" t="s">
        <v>300</v>
      </c>
      <c r="B311" s="8"/>
      <c r="C311" s="7">
        <v>11871988</v>
      </c>
      <c r="D311" s="7"/>
      <c r="E311" s="67">
        <f>+C311-D311</f>
        <v>11871988</v>
      </c>
      <c r="F311" s="56">
        <f>IFERROR(E311/C311,0)</f>
        <v>1</v>
      </c>
      <c r="G311" s="8"/>
      <c r="H311" s="8"/>
      <c r="I311" s="10" t="s">
        <v>176</v>
      </c>
      <c r="J311" s="24"/>
      <c r="K311" s="24"/>
    </row>
    <row r="312" spans="1:11" s="17" customFormat="1" ht="21.75" customHeight="1" outlineLevel="1" x14ac:dyDescent="0.25">
      <c r="A312" s="88" t="s">
        <v>61</v>
      </c>
      <c r="B312" s="183" t="s">
        <v>88</v>
      </c>
      <c r="C312" s="184" t="s">
        <v>88</v>
      </c>
      <c r="D312" s="184" t="s">
        <v>88</v>
      </c>
      <c r="E312" s="184" t="s">
        <v>88</v>
      </c>
      <c r="F312" s="184" t="s">
        <v>88</v>
      </c>
      <c r="G312" s="184" t="s">
        <v>88</v>
      </c>
      <c r="H312" s="185" t="s">
        <v>88</v>
      </c>
      <c r="I312" s="144" t="s">
        <v>14</v>
      </c>
      <c r="J312" s="24"/>
      <c r="K312" s="24"/>
    </row>
    <row r="313" spans="1:11" s="17" customFormat="1" ht="21.75" customHeight="1" outlineLevel="1" x14ac:dyDescent="0.25">
      <c r="A313" s="88" t="s">
        <v>0</v>
      </c>
      <c r="B313" s="183" t="s">
        <v>121</v>
      </c>
      <c r="C313" s="184" t="s">
        <v>121</v>
      </c>
      <c r="D313" s="184" t="s">
        <v>121</v>
      </c>
      <c r="E313" s="184" t="s">
        <v>121</v>
      </c>
      <c r="F313" s="184" t="s">
        <v>121</v>
      </c>
      <c r="G313" s="184" t="s">
        <v>121</v>
      </c>
      <c r="H313" s="185" t="s">
        <v>121</v>
      </c>
      <c r="I313" s="144"/>
      <c r="J313" s="24"/>
      <c r="K313" s="24"/>
    </row>
    <row r="314" spans="1:11" s="17" customFormat="1" ht="21.75" customHeight="1" outlineLevel="1" x14ac:dyDescent="0.25">
      <c r="A314" s="88" t="s">
        <v>62</v>
      </c>
      <c r="B314" s="183" t="s">
        <v>121</v>
      </c>
      <c r="C314" s="184" t="s">
        <v>286</v>
      </c>
      <c r="D314" s="184" t="s">
        <v>286</v>
      </c>
      <c r="E314" s="184" t="s">
        <v>286</v>
      </c>
      <c r="F314" s="184" t="s">
        <v>286</v>
      </c>
      <c r="G314" s="184" t="s">
        <v>286</v>
      </c>
      <c r="H314" s="185" t="s">
        <v>286</v>
      </c>
      <c r="I314" s="144"/>
      <c r="J314" s="24"/>
      <c r="K314" s="24"/>
    </row>
    <row r="315" spans="1:11" s="17" customFormat="1" ht="21.75" customHeight="1" outlineLevel="1" x14ac:dyDescent="0.25">
      <c r="A315" s="88" t="s">
        <v>1</v>
      </c>
      <c r="B315" s="183" t="s">
        <v>301</v>
      </c>
      <c r="C315" s="184"/>
      <c r="D315" s="184"/>
      <c r="E315" s="184"/>
      <c r="F315" s="184"/>
      <c r="G315" s="184"/>
      <c r="H315" s="185"/>
      <c r="I315" s="144"/>
      <c r="J315" s="24"/>
      <c r="K315" s="24"/>
    </row>
    <row r="316" spans="1:11" s="1" customFormat="1" ht="21.75" customHeight="1" outlineLevel="1" x14ac:dyDescent="0.25">
      <c r="A316" s="89" t="s">
        <v>2</v>
      </c>
      <c r="B316" s="89" t="s">
        <v>3</v>
      </c>
      <c r="C316" s="90" t="s">
        <v>362</v>
      </c>
      <c r="D316" s="90" t="s">
        <v>363</v>
      </c>
      <c r="E316" s="91" t="s">
        <v>19</v>
      </c>
      <c r="F316" s="89" t="s">
        <v>4</v>
      </c>
      <c r="G316" s="89" t="s">
        <v>5</v>
      </c>
      <c r="H316" s="89" t="s">
        <v>6</v>
      </c>
      <c r="I316" s="144"/>
      <c r="J316" s="21"/>
      <c r="K316" s="21"/>
    </row>
    <row r="317" spans="1:11" s="17" customFormat="1" ht="21.75" customHeight="1" outlineLevel="1" x14ac:dyDescent="0.25">
      <c r="A317" s="22" t="s">
        <v>287</v>
      </c>
      <c r="B317" s="8"/>
      <c r="C317" s="7">
        <v>3000000</v>
      </c>
      <c r="D317" s="7"/>
      <c r="E317" s="67">
        <f t="shared" ref="E317:E325" si="17">+C317-D317</f>
        <v>3000000</v>
      </c>
      <c r="F317" s="56">
        <f t="shared" ref="F317:F325" si="18">IFERROR(E317/C317,0)</f>
        <v>1</v>
      </c>
      <c r="G317" s="8"/>
      <c r="H317" s="8"/>
      <c r="I317" s="72" t="s">
        <v>176</v>
      </c>
      <c r="J317" s="24"/>
      <c r="K317" s="24"/>
    </row>
    <row r="318" spans="1:11" s="17" customFormat="1" ht="21.75" customHeight="1" outlineLevel="1" x14ac:dyDescent="0.25">
      <c r="A318" s="22" t="s">
        <v>288</v>
      </c>
      <c r="B318" s="8"/>
      <c r="C318" s="7">
        <v>6000000</v>
      </c>
      <c r="D318" s="7"/>
      <c r="E318" s="67">
        <f t="shared" si="17"/>
        <v>6000000</v>
      </c>
      <c r="F318" s="56">
        <f t="shared" si="18"/>
        <v>1</v>
      </c>
      <c r="G318" s="8"/>
      <c r="H318" s="8"/>
      <c r="I318" s="72" t="s">
        <v>176</v>
      </c>
      <c r="J318" s="24"/>
      <c r="K318" s="24"/>
    </row>
    <row r="319" spans="1:11" s="17" customFormat="1" ht="21.75" customHeight="1" outlineLevel="1" x14ac:dyDescent="0.25">
      <c r="A319" s="22" t="s">
        <v>289</v>
      </c>
      <c r="B319" s="8"/>
      <c r="C319" s="7">
        <v>1000000</v>
      </c>
      <c r="D319" s="7"/>
      <c r="E319" s="67">
        <f t="shared" si="17"/>
        <v>1000000</v>
      </c>
      <c r="F319" s="56">
        <f t="shared" si="18"/>
        <v>1</v>
      </c>
      <c r="G319" s="8"/>
      <c r="H319" s="8"/>
      <c r="I319" s="72" t="s">
        <v>176</v>
      </c>
      <c r="J319" s="24"/>
      <c r="K319" s="24"/>
    </row>
    <row r="320" spans="1:11" s="17" customFormat="1" ht="21.75" customHeight="1" outlineLevel="1" x14ac:dyDescent="0.25">
      <c r="A320" s="22" t="s">
        <v>290</v>
      </c>
      <c r="B320" s="8"/>
      <c r="C320" s="7">
        <v>3000000</v>
      </c>
      <c r="D320" s="7"/>
      <c r="E320" s="67">
        <f t="shared" si="17"/>
        <v>3000000</v>
      </c>
      <c r="F320" s="56">
        <f t="shared" si="18"/>
        <v>1</v>
      </c>
      <c r="G320" s="8"/>
      <c r="H320" s="8"/>
      <c r="I320" s="72" t="s">
        <v>176</v>
      </c>
      <c r="J320" s="24"/>
      <c r="K320" s="24"/>
    </row>
    <row r="321" spans="1:13" s="17" customFormat="1" ht="21.75" customHeight="1" outlineLevel="1" x14ac:dyDescent="0.25">
      <c r="A321" s="22" t="s">
        <v>291</v>
      </c>
      <c r="B321" s="8"/>
      <c r="C321" s="7">
        <v>1000000</v>
      </c>
      <c r="D321" s="7"/>
      <c r="E321" s="67">
        <f t="shared" si="17"/>
        <v>1000000</v>
      </c>
      <c r="F321" s="56">
        <f t="shared" si="18"/>
        <v>1</v>
      </c>
      <c r="G321" s="8"/>
      <c r="H321" s="8"/>
      <c r="I321" s="72" t="s">
        <v>176</v>
      </c>
      <c r="J321" s="24"/>
      <c r="K321" s="24"/>
    </row>
    <row r="322" spans="1:13" s="17" customFormat="1" ht="21.75" customHeight="1" outlineLevel="1" x14ac:dyDescent="0.25">
      <c r="A322" s="22" t="s">
        <v>292</v>
      </c>
      <c r="B322" s="8"/>
      <c r="C322" s="7">
        <v>6000000</v>
      </c>
      <c r="D322" s="7"/>
      <c r="E322" s="67">
        <f t="shared" si="17"/>
        <v>6000000</v>
      </c>
      <c r="F322" s="56">
        <f t="shared" si="18"/>
        <v>1</v>
      </c>
      <c r="G322" s="8"/>
      <c r="H322" s="8"/>
      <c r="I322" s="72" t="s">
        <v>176</v>
      </c>
      <c r="J322" s="24"/>
      <c r="K322" s="24"/>
    </row>
    <row r="323" spans="1:13" s="17" customFormat="1" ht="21.75" customHeight="1" outlineLevel="1" x14ac:dyDescent="0.25">
      <c r="A323" s="22" t="s">
        <v>293</v>
      </c>
      <c r="B323" s="8"/>
      <c r="C323" s="7">
        <v>3000000</v>
      </c>
      <c r="D323" s="7"/>
      <c r="E323" s="67">
        <f t="shared" si="17"/>
        <v>3000000</v>
      </c>
      <c r="F323" s="56">
        <f t="shared" si="18"/>
        <v>1</v>
      </c>
      <c r="G323" s="8"/>
      <c r="H323" s="8"/>
      <c r="I323" s="72" t="s">
        <v>176</v>
      </c>
      <c r="J323" s="24"/>
      <c r="K323" s="24"/>
    </row>
    <row r="324" spans="1:13" s="17" customFormat="1" ht="21.75" customHeight="1" outlineLevel="1" x14ac:dyDescent="0.25">
      <c r="A324" s="22" t="s">
        <v>294</v>
      </c>
      <c r="B324" s="8"/>
      <c r="C324" s="7">
        <v>3000000</v>
      </c>
      <c r="D324" s="7"/>
      <c r="E324" s="67">
        <f t="shared" si="17"/>
        <v>3000000</v>
      </c>
      <c r="F324" s="56">
        <f t="shared" si="18"/>
        <v>1</v>
      </c>
      <c r="G324" s="8"/>
      <c r="H324" s="8"/>
      <c r="I324" s="72" t="s">
        <v>176</v>
      </c>
      <c r="J324" s="24"/>
      <c r="K324" s="24"/>
    </row>
    <row r="325" spans="1:13" s="17" customFormat="1" ht="21.75" customHeight="1" outlineLevel="1" x14ac:dyDescent="0.25">
      <c r="A325" s="22" t="s">
        <v>295</v>
      </c>
      <c r="B325" s="8"/>
      <c r="C325" s="7">
        <v>1000000</v>
      </c>
      <c r="D325" s="7"/>
      <c r="E325" s="67">
        <f t="shared" si="17"/>
        <v>1000000</v>
      </c>
      <c r="F325" s="56">
        <f t="shared" si="18"/>
        <v>1</v>
      </c>
      <c r="G325" s="8"/>
      <c r="H325" s="8"/>
      <c r="I325" s="72" t="s">
        <v>176</v>
      </c>
      <c r="J325" s="24"/>
      <c r="K325" s="24"/>
    </row>
    <row r="326" spans="1:13" s="17" customFormat="1" ht="21.75" customHeight="1" outlineLevel="1" x14ac:dyDescent="0.25">
      <c r="A326" s="71" t="s">
        <v>13</v>
      </c>
      <c r="B326" s="60">
        <v>21</v>
      </c>
      <c r="C326" s="68">
        <f>1734777000-150000000-239601667-251960380</f>
        <v>1093214953</v>
      </c>
      <c r="D326" s="69"/>
      <c r="E326" s="69">
        <f>C326-D326</f>
        <v>1093214953</v>
      </c>
      <c r="F326" s="62">
        <f>IFERROR(E326/C326,0)</f>
        <v>1</v>
      </c>
      <c r="G326" s="61"/>
      <c r="H326" s="111"/>
      <c r="I326" s="63">
        <v>212020200800</v>
      </c>
      <c r="J326" s="24"/>
      <c r="K326" s="24"/>
    </row>
    <row r="327" spans="1:13" s="17" customFormat="1" ht="21.75" customHeight="1" outlineLevel="1" x14ac:dyDescent="0.25">
      <c r="A327" s="71" t="s">
        <v>57</v>
      </c>
      <c r="B327" s="60">
        <v>0</v>
      </c>
      <c r="C327" s="68">
        <v>0</v>
      </c>
      <c r="D327" s="69"/>
      <c r="E327" s="69">
        <f>C327-D327</f>
        <v>0</v>
      </c>
      <c r="F327" s="62">
        <f>IFERROR(E327/C327,0)</f>
        <v>0</v>
      </c>
      <c r="G327" s="61"/>
      <c r="H327" s="61"/>
      <c r="I327" s="63">
        <v>212020200800</v>
      </c>
      <c r="J327" s="24"/>
      <c r="K327" s="24"/>
      <c r="M327" s="25"/>
    </row>
    <row r="328" spans="1:13" s="17" customFormat="1" ht="21.75" customHeight="1" x14ac:dyDescent="0.25">
      <c r="A328" s="156" t="s">
        <v>309</v>
      </c>
      <c r="B328" s="156"/>
      <c r="C328" s="77">
        <f>SUM(C307:C327)</f>
        <v>1227086941</v>
      </c>
      <c r="D328" s="77"/>
      <c r="E328" s="77">
        <f>SUM(E307:E327)</f>
        <v>1227086941</v>
      </c>
      <c r="F328" s="78">
        <f>IFERROR(E328/C328,0)</f>
        <v>1</v>
      </c>
      <c r="G328" s="79"/>
      <c r="H328" s="79"/>
      <c r="I328" s="79"/>
      <c r="J328" s="24"/>
      <c r="K328" s="24"/>
    </row>
    <row r="329" spans="1:13" s="17" customFormat="1" ht="21.75" customHeight="1" x14ac:dyDescent="0.25">
      <c r="A329" s="162" t="s">
        <v>310</v>
      </c>
      <c r="B329" s="163"/>
      <c r="C329" s="163"/>
      <c r="D329" s="163"/>
      <c r="E329" s="163"/>
      <c r="F329" s="163"/>
      <c r="G329" s="163"/>
      <c r="H329" s="163"/>
      <c r="I329" s="164"/>
      <c r="J329" s="24"/>
      <c r="K329" s="24"/>
    </row>
    <row r="330" spans="1:13" s="20" customFormat="1" ht="21.75" customHeight="1" outlineLevel="1" x14ac:dyDescent="0.25">
      <c r="A330" s="88" t="s">
        <v>61</v>
      </c>
      <c r="B330" s="135" t="s">
        <v>68</v>
      </c>
      <c r="C330" s="136" t="s">
        <v>68</v>
      </c>
      <c r="D330" s="136" t="s">
        <v>68</v>
      </c>
      <c r="E330" s="136" t="s">
        <v>68</v>
      </c>
      <c r="F330" s="136" t="s">
        <v>68</v>
      </c>
      <c r="G330" s="136" t="s">
        <v>68</v>
      </c>
      <c r="H330" s="137" t="s">
        <v>68</v>
      </c>
      <c r="I330" s="144" t="s">
        <v>14</v>
      </c>
      <c r="J330" s="19"/>
      <c r="K330" s="19"/>
    </row>
    <row r="331" spans="1:13" s="20" customFormat="1" ht="21.75" customHeight="1" outlineLevel="1" x14ac:dyDescent="0.25">
      <c r="A331" s="88" t="s">
        <v>0</v>
      </c>
      <c r="B331" s="135" t="s">
        <v>232</v>
      </c>
      <c r="C331" s="136" t="s">
        <v>232</v>
      </c>
      <c r="D331" s="136" t="s">
        <v>232</v>
      </c>
      <c r="E331" s="136" t="s">
        <v>232</v>
      </c>
      <c r="F331" s="136" t="s">
        <v>232</v>
      </c>
      <c r="G331" s="136" t="s">
        <v>232</v>
      </c>
      <c r="H331" s="137" t="s">
        <v>232</v>
      </c>
      <c r="I331" s="144"/>
      <c r="J331" s="19"/>
      <c r="K331" s="19"/>
    </row>
    <row r="332" spans="1:13" s="20" customFormat="1" ht="21.75" customHeight="1" outlineLevel="1" x14ac:dyDescent="0.25">
      <c r="A332" s="88" t="s">
        <v>62</v>
      </c>
      <c r="B332" s="135" t="s">
        <v>279</v>
      </c>
      <c r="C332" s="136" t="s">
        <v>279</v>
      </c>
      <c r="D332" s="136" t="s">
        <v>279</v>
      </c>
      <c r="E332" s="136" t="s">
        <v>279</v>
      </c>
      <c r="F332" s="136" t="s">
        <v>279</v>
      </c>
      <c r="G332" s="136" t="s">
        <v>279</v>
      </c>
      <c r="H332" s="137" t="s">
        <v>279</v>
      </c>
      <c r="I332" s="144"/>
      <c r="J332" s="19"/>
      <c r="K332" s="19"/>
    </row>
    <row r="333" spans="1:13" s="20" customFormat="1" ht="21.75" customHeight="1" outlineLevel="1" x14ac:dyDescent="0.25">
      <c r="A333" s="88" t="s">
        <v>1</v>
      </c>
      <c r="B333" s="147" t="s">
        <v>280</v>
      </c>
      <c r="C333" s="148"/>
      <c r="D333" s="148"/>
      <c r="E333" s="148"/>
      <c r="F333" s="148"/>
      <c r="G333" s="148"/>
      <c r="H333" s="149"/>
      <c r="I333" s="144"/>
      <c r="J333" s="19"/>
      <c r="K333" s="19"/>
    </row>
    <row r="334" spans="1:13" s="1" customFormat="1" ht="21.75" customHeight="1" outlineLevel="1" x14ac:dyDescent="0.25">
      <c r="A334" s="89" t="s">
        <v>2</v>
      </c>
      <c r="B334" s="89" t="s">
        <v>3</v>
      </c>
      <c r="C334" s="90" t="s">
        <v>362</v>
      </c>
      <c r="D334" s="90" t="s">
        <v>363</v>
      </c>
      <c r="E334" s="91" t="s">
        <v>19</v>
      </c>
      <c r="F334" s="89" t="s">
        <v>4</v>
      </c>
      <c r="G334" s="89" t="s">
        <v>5</v>
      </c>
      <c r="H334" s="89" t="s">
        <v>6</v>
      </c>
      <c r="I334" s="144"/>
      <c r="J334" s="21"/>
      <c r="K334" s="21"/>
    </row>
    <row r="335" spans="1:13" s="17" customFormat="1" ht="21.75" customHeight="1" outlineLevel="1" x14ac:dyDescent="0.25">
      <c r="A335" s="42" t="s">
        <v>371</v>
      </c>
      <c r="B335" s="8"/>
      <c r="C335" s="40">
        <v>11000000</v>
      </c>
      <c r="D335" s="67"/>
      <c r="E335" s="67">
        <f t="shared" ref="E335:E344" si="19">+C335-D335</f>
        <v>11000000</v>
      </c>
      <c r="F335" s="56">
        <f t="shared" ref="F335:F344" si="20">IFERROR(E335/C335,0)</f>
        <v>1</v>
      </c>
      <c r="G335" s="8"/>
      <c r="H335" s="8"/>
      <c r="I335" s="10">
        <v>212020200902</v>
      </c>
      <c r="J335" s="24"/>
      <c r="K335" s="24"/>
    </row>
    <row r="336" spans="1:13" s="17" customFormat="1" ht="21.75" customHeight="1" outlineLevel="1" x14ac:dyDescent="0.25">
      <c r="A336" s="42" t="s">
        <v>372</v>
      </c>
      <c r="B336" s="8"/>
      <c r="C336" s="40">
        <v>4270500</v>
      </c>
      <c r="D336" s="67"/>
      <c r="E336" s="67">
        <f t="shared" si="19"/>
        <v>4270500</v>
      </c>
      <c r="F336" s="56">
        <f t="shared" si="20"/>
        <v>1</v>
      </c>
      <c r="G336" s="8"/>
      <c r="H336" s="8"/>
      <c r="I336" s="10">
        <v>2110103020</v>
      </c>
      <c r="J336" s="24"/>
      <c r="K336" s="24"/>
    </row>
    <row r="337" spans="1:11" s="17" customFormat="1" ht="21.75" customHeight="1" outlineLevel="1" x14ac:dyDescent="0.25">
      <c r="A337" s="42" t="s">
        <v>373</v>
      </c>
      <c r="B337" s="8"/>
      <c r="C337" s="40">
        <v>2847000</v>
      </c>
      <c r="D337" s="67"/>
      <c r="E337" s="67">
        <f t="shared" si="19"/>
        <v>2847000</v>
      </c>
      <c r="F337" s="56">
        <f t="shared" si="20"/>
        <v>1</v>
      </c>
      <c r="G337" s="8"/>
      <c r="H337" s="8"/>
      <c r="I337" s="10">
        <v>212020200900</v>
      </c>
      <c r="J337" s="24"/>
      <c r="K337" s="24"/>
    </row>
    <row r="338" spans="1:11" s="17" customFormat="1" ht="21.75" customHeight="1" outlineLevel="1" x14ac:dyDescent="0.25">
      <c r="A338" s="42" t="s">
        <v>374</v>
      </c>
      <c r="B338" s="8"/>
      <c r="C338" s="40">
        <v>20000000</v>
      </c>
      <c r="D338" s="67"/>
      <c r="E338" s="67">
        <f t="shared" si="19"/>
        <v>20000000</v>
      </c>
      <c r="F338" s="56">
        <f t="shared" si="20"/>
        <v>1</v>
      </c>
      <c r="G338" s="8"/>
      <c r="H338" s="8"/>
      <c r="I338" s="10">
        <v>212020200902</v>
      </c>
      <c r="J338" s="24"/>
      <c r="K338" s="24"/>
    </row>
    <row r="339" spans="1:11" s="17" customFormat="1" ht="21.75" customHeight="1" outlineLevel="1" x14ac:dyDescent="0.25">
      <c r="A339" s="42" t="s">
        <v>375</v>
      </c>
      <c r="B339" s="8"/>
      <c r="C339" s="40">
        <v>45000000</v>
      </c>
      <c r="D339" s="67"/>
      <c r="E339" s="67">
        <f t="shared" si="19"/>
        <v>45000000</v>
      </c>
      <c r="F339" s="56">
        <f t="shared" si="20"/>
        <v>1</v>
      </c>
      <c r="G339" s="8"/>
      <c r="H339" s="8"/>
      <c r="I339" s="10">
        <v>2110103020</v>
      </c>
      <c r="J339" s="24"/>
      <c r="K339" s="24"/>
    </row>
    <row r="340" spans="1:11" s="17" customFormat="1" ht="21.75" customHeight="1" outlineLevel="1" x14ac:dyDescent="0.25">
      <c r="A340" s="45" t="s">
        <v>376</v>
      </c>
      <c r="B340" s="8"/>
      <c r="C340" s="40">
        <f>65000000+1714805</f>
        <v>66714805</v>
      </c>
      <c r="D340" s="67"/>
      <c r="E340" s="67">
        <f t="shared" si="19"/>
        <v>66714805</v>
      </c>
      <c r="F340" s="56">
        <f t="shared" si="20"/>
        <v>1</v>
      </c>
      <c r="G340" s="8"/>
      <c r="H340" s="8"/>
      <c r="I340" s="10">
        <v>2110103020</v>
      </c>
      <c r="J340" s="24"/>
      <c r="K340" s="24"/>
    </row>
    <row r="341" spans="1:11" s="17" customFormat="1" ht="21.75" customHeight="1" outlineLevel="1" x14ac:dyDescent="0.25">
      <c r="A341" s="42" t="s">
        <v>377</v>
      </c>
      <c r="B341" s="8"/>
      <c r="C341" s="40">
        <v>9594240</v>
      </c>
      <c r="D341" s="40"/>
      <c r="E341" s="67">
        <f t="shared" si="19"/>
        <v>9594240</v>
      </c>
      <c r="F341" s="56">
        <f t="shared" si="20"/>
        <v>1</v>
      </c>
      <c r="G341" s="8"/>
      <c r="H341" s="8"/>
      <c r="I341" s="10">
        <v>212020200900</v>
      </c>
      <c r="J341" s="24"/>
      <c r="K341" s="24"/>
    </row>
    <row r="342" spans="1:11" s="17" customFormat="1" ht="21.75" customHeight="1" outlineLevel="1" x14ac:dyDescent="0.25">
      <c r="A342" s="42" t="s">
        <v>378</v>
      </c>
      <c r="B342" s="8"/>
      <c r="C342" s="40">
        <v>23000000</v>
      </c>
      <c r="D342" s="40"/>
      <c r="E342" s="67">
        <f t="shared" si="19"/>
        <v>23000000</v>
      </c>
      <c r="F342" s="56">
        <f t="shared" si="20"/>
        <v>1</v>
      </c>
      <c r="G342" s="8"/>
      <c r="H342" s="8"/>
      <c r="I342" s="10">
        <v>212020200900</v>
      </c>
      <c r="J342" s="24"/>
      <c r="K342" s="24"/>
    </row>
    <row r="343" spans="1:11" s="17" customFormat="1" ht="21.75" customHeight="1" outlineLevel="1" x14ac:dyDescent="0.25">
      <c r="A343" s="42" t="s">
        <v>281</v>
      </c>
      <c r="B343" s="8"/>
      <c r="C343" s="40">
        <v>125000000</v>
      </c>
      <c r="D343" s="67"/>
      <c r="E343" s="67">
        <f t="shared" si="19"/>
        <v>125000000</v>
      </c>
      <c r="F343" s="56">
        <f t="shared" si="20"/>
        <v>1</v>
      </c>
      <c r="G343" s="8"/>
      <c r="H343" s="8"/>
      <c r="I343" s="10">
        <v>212020200902</v>
      </c>
      <c r="J343" s="24"/>
      <c r="K343" s="24"/>
    </row>
    <row r="344" spans="1:11" s="17" customFormat="1" ht="21.75" customHeight="1" outlineLevel="1" x14ac:dyDescent="0.25">
      <c r="A344" s="45" t="s">
        <v>284</v>
      </c>
      <c r="B344" s="113">
        <f>71500000-C344</f>
        <v>56695600</v>
      </c>
      <c r="C344" s="110">
        <v>14804400</v>
      </c>
      <c r="D344" s="95"/>
      <c r="E344" s="95">
        <f t="shared" si="19"/>
        <v>14804400</v>
      </c>
      <c r="F344" s="96">
        <f t="shared" si="20"/>
        <v>1</v>
      </c>
      <c r="G344" s="11"/>
      <c r="I344" s="10">
        <v>212020200800</v>
      </c>
      <c r="J344" s="24"/>
      <c r="K344" s="24"/>
    </row>
    <row r="345" spans="1:11" s="20" customFormat="1" ht="21.75" customHeight="1" outlineLevel="1" x14ac:dyDescent="0.25">
      <c r="A345" s="88" t="s">
        <v>61</v>
      </c>
      <c r="B345" s="135" t="s">
        <v>58</v>
      </c>
      <c r="C345" s="136" t="s">
        <v>58</v>
      </c>
      <c r="D345" s="136" t="s">
        <v>58</v>
      </c>
      <c r="E345" s="136" t="s">
        <v>58</v>
      </c>
      <c r="F345" s="136" t="s">
        <v>58</v>
      </c>
      <c r="G345" s="136" t="s">
        <v>58</v>
      </c>
      <c r="H345" s="137" t="s">
        <v>58</v>
      </c>
      <c r="I345" s="138" t="s">
        <v>14</v>
      </c>
      <c r="J345" s="19"/>
      <c r="K345" s="19"/>
    </row>
    <row r="346" spans="1:11" s="20" customFormat="1" ht="21.75" customHeight="1" outlineLevel="1" x14ac:dyDescent="0.25">
      <c r="A346" s="88" t="s">
        <v>0</v>
      </c>
      <c r="B346" s="135" t="s">
        <v>253</v>
      </c>
      <c r="C346" s="136" t="s">
        <v>232</v>
      </c>
      <c r="D346" s="136" t="s">
        <v>232</v>
      </c>
      <c r="E346" s="136" t="s">
        <v>232</v>
      </c>
      <c r="F346" s="136" t="s">
        <v>232</v>
      </c>
      <c r="G346" s="136" t="s">
        <v>232</v>
      </c>
      <c r="H346" s="137" t="s">
        <v>232</v>
      </c>
      <c r="I346" s="139"/>
      <c r="J346" s="19"/>
      <c r="K346" s="19"/>
    </row>
    <row r="347" spans="1:11" s="20" customFormat="1" ht="21.75" customHeight="1" outlineLevel="1" x14ac:dyDescent="0.25">
      <c r="A347" s="88" t="s">
        <v>62</v>
      </c>
      <c r="B347" s="135" t="s">
        <v>254</v>
      </c>
      <c r="C347" s="136"/>
      <c r="D347" s="136"/>
      <c r="E347" s="136"/>
      <c r="F347" s="136"/>
      <c r="G347" s="136"/>
      <c r="H347" s="137"/>
      <c r="I347" s="139"/>
      <c r="J347" s="19"/>
      <c r="K347" s="19"/>
    </row>
    <row r="348" spans="1:11" s="1" customFormat="1" ht="21.75" customHeight="1" outlineLevel="1" x14ac:dyDescent="0.25">
      <c r="A348" s="89" t="s">
        <v>2</v>
      </c>
      <c r="B348" s="89" t="s">
        <v>3</v>
      </c>
      <c r="C348" s="90" t="s">
        <v>362</v>
      </c>
      <c r="D348" s="90" t="s">
        <v>363</v>
      </c>
      <c r="E348" s="91" t="s">
        <v>19</v>
      </c>
      <c r="F348" s="89" t="s">
        <v>4</v>
      </c>
      <c r="G348" s="89" t="s">
        <v>5</v>
      </c>
      <c r="H348" s="89" t="s">
        <v>6</v>
      </c>
      <c r="I348" s="140"/>
      <c r="J348" s="21"/>
      <c r="K348" s="21"/>
    </row>
    <row r="349" spans="1:11" s="17" customFormat="1" ht="36.75" customHeight="1" outlineLevel="1" x14ac:dyDescent="0.25">
      <c r="A349" s="45" t="s">
        <v>360</v>
      </c>
      <c r="B349" s="113"/>
      <c r="C349" s="110">
        <v>150985500</v>
      </c>
      <c r="D349" s="95"/>
      <c r="E349" s="95">
        <f t="shared" ref="E349:E357" si="21">+C349-D349</f>
        <v>150985500</v>
      </c>
      <c r="F349" s="96">
        <f t="shared" ref="F349:F357" si="22">IFERROR(E349/C349,0)</f>
        <v>1</v>
      </c>
      <c r="G349" s="11"/>
      <c r="H349" s="8"/>
      <c r="I349" s="10">
        <v>2110103020</v>
      </c>
      <c r="J349" s="24"/>
      <c r="K349" s="24"/>
    </row>
    <row r="350" spans="1:11" s="17" customFormat="1" ht="32.25" customHeight="1" outlineLevel="1" x14ac:dyDescent="0.25">
      <c r="A350" s="45" t="s">
        <v>361</v>
      </c>
      <c r="B350" s="113"/>
      <c r="C350" s="110">
        <v>1458951456</v>
      </c>
      <c r="D350" s="95"/>
      <c r="E350" s="95">
        <f t="shared" si="21"/>
        <v>1458951456</v>
      </c>
      <c r="F350" s="96">
        <f t="shared" si="22"/>
        <v>1</v>
      </c>
      <c r="G350" s="11"/>
      <c r="H350" s="11"/>
      <c r="I350" s="10">
        <v>2160104002</v>
      </c>
      <c r="J350" s="24"/>
      <c r="K350" s="24"/>
    </row>
    <row r="351" spans="1:11" s="17" customFormat="1" ht="21.75" customHeight="1" outlineLevel="1" x14ac:dyDescent="0.25">
      <c r="A351" s="45" t="s">
        <v>379</v>
      </c>
      <c r="B351" s="8"/>
      <c r="C351" s="110">
        <f>55000000+5433213</f>
        <v>60433213</v>
      </c>
      <c r="D351" s="67"/>
      <c r="E351" s="67">
        <f t="shared" si="21"/>
        <v>60433213</v>
      </c>
      <c r="F351" s="56">
        <f t="shared" si="22"/>
        <v>1</v>
      </c>
      <c r="G351" s="8"/>
      <c r="H351" s="8"/>
      <c r="I351" s="10">
        <v>212020200900</v>
      </c>
      <c r="J351" s="24"/>
      <c r="K351" s="24"/>
    </row>
    <row r="352" spans="1:11" s="17" customFormat="1" ht="21.75" customHeight="1" outlineLevel="1" x14ac:dyDescent="0.25">
      <c r="A352" s="45" t="s">
        <v>380</v>
      </c>
      <c r="B352" s="8"/>
      <c r="C352" s="110">
        <v>170000000</v>
      </c>
      <c r="D352" s="110"/>
      <c r="E352" s="67">
        <f t="shared" si="21"/>
        <v>170000000</v>
      </c>
      <c r="F352" s="56">
        <f t="shared" si="22"/>
        <v>1</v>
      </c>
      <c r="G352" s="8"/>
      <c r="H352" s="8"/>
      <c r="I352" s="10">
        <v>212020200900</v>
      </c>
      <c r="J352" s="24"/>
      <c r="K352" s="24"/>
    </row>
    <row r="353" spans="1:11" s="17" customFormat="1" ht="21.75" customHeight="1" outlineLevel="1" x14ac:dyDescent="0.25">
      <c r="A353" s="45" t="s">
        <v>381</v>
      </c>
      <c r="B353" s="8"/>
      <c r="C353" s="110">
        <f>18000000+3600993</f>
        <v>21600993</v>
      </c>
      <c r="D353" s="110"/>
      <c r="E353" s="67">
        <f t="shared" si="21"/>
        <v>21600993</v>
      </c>
      <c r="F353" s="56">
        <f t="shared" si="22"/>
        <v>1</v>
      </c>
      <c r="G353" s="8"/>
      <c r="H353" s="8"/>
      <c r="I353" s="10">
        <v>212020200900</v>
      </c>
      <c r="J353" s="24"/>
      <c r="K353" s="24"/>
    </row>
    <row r="354" spans="1:11" s="17" customFormat="1" ht="21.75" customHeight="1" outlineLevel="1" x14ac:dyDescent="0.25">
      <c r="A354" s="45" t="s">
        <v>382</v>
      </c>
      <c r="B354" s="8"/>
      <c r="C354" s="110">
        <f>42000000-220214</f>
        <v>41779786</v>
      </c>
      <c r="D354" s="110"/>
      <c r="E354" s="67">
        <f t="shared" si="21"/>
        <v>41779786</v>
      </c>
      <c r="F354" s="56">
        <f t="shared" si="22"/>
        <v>1</v>
      </c>
      <c r="G354" s="8"/>
      <c r="H354" s="8"/>
      <c r="I354" s="10">
        <v>212020200900</v>
      </c>
      <c r="J354" s="24"/>
      <c r="K354" s="24"/>
    </row>
    <row r="355" spans="1:11" s="17" customFormat="1" ht="21.75" customHeight="1" outlineLevel="1" x14ac:dyDescent="0.25">
      <c r="A355" s="45" t="s">
        <v>383</v>
      </c>
      <c r="B355" s="8"/>
      <c r="C355" s="110">
        <f>7100000-1735182</f>
        <v>5364818</v>
      </c>
      <c r="D355" s="110"/>
      <c r="E355" s="67">
        <f t="shared" si="21"/>
        <v>5364818</v>
      </c>
      <c r="F355" s="56">
        <f t="shared" si="22"/>
        <v>1</v>
      </c>
      <c r="G355" s="8"/>
      <c r="H355" s="8"/>
      <c r="I355" s="10">
        <v>212020200900</v>
      </c>
      <c r="J355" s="24"/>
      <c r="K355" s="24"/>
    </row>
    <row r="356" spans="1:11" s="17" customFormat="1" ht="21.75" customHeight="1" outlineLevel="1" x14ac:dyDescent="0.25">
      <c r="A356" s="45" t="s">
        <v>384</v>
      </c>
      <c r="B356" s="8"/>
      <c r="C356" s="110">
        <f>40000000+3555074</f>
        <v>43555074</v>
      </c>
      <c r="D356" s="110"/>
      <c r="E356" s="67">
        <f t="shared" si="21"/>
        <v>43555074</v>
      </c>
      <c r="F356" s="56">
        <f t="shared" si="22"/>
        <v>1</v>
      </c>
      <c r="G356" s="8"/>
      <c r="H356" s="8"/>
      <c r="I356" s="10">
        <v>212020200900</v>
      </c>
      <c r="J356" s="24"/>
      <c r="K356" s="24"/>
    </row>
    <row r="357" spans="1:11" s="17" customFormat="1" ht="21.75" customHeight="1" outlineLevel="1" x14ac:dyDescent="0.25">
      <c r="A357" s="45" t="s">
        <v>385</v>
      </c>
      <c r="B357" s="8"/>
      <c r="C357" s="110">
        <f>7250000-75258</f>
        <v>7174742</v>
      </c>
      <c r="D357" s="110"/>
      <c r="E357" s="67">
        <f t="shared" si="21"/>
        <v>7174742</v>
      </c>
      <c r="F357" s="56">
        <f t="shared" si="22"/>
        <v>1</v>
      </c>
      <c r="G357" s="8"/>
      <c r="H357" s="8"/>
      <c r="I357" s="10">
        <v>212020200900</v>
      </c>
      <c r="J357" s="24"/>
      <c r="K357" s="24"/>
    </row>
    <row r="358" spans="1:11" s="17" customFormat="1" ht="21.75" customHeight="1" outlineLevel="1" x14ac:dyDescent="0.25">
      <c r="A358" s="45" t="s">
        <v>386</v>
      </c>
      <c r="B358" s="8"/>
      <c r="C358" s="110">
        <f>30000000-2109342</f>
        <v>27890658</v>
      </c>
      <c r="D358" s="110"/>
      <c r="E358" s="67">
        <f t="shared" ref="E358" si="23">+C358-D358</f>
        <v>27890658</v>
      </c>
      <c r="F358" s="56">
        <f t="shared" ref="F358" si="24">IFERROR(E358/C358,0)</f>
        <v>1</v>
      </c>
      <c r="G358" s="8"/>
      <c r="H358" s="8"/>
      <c r="I358" s="10">
        <v>212020200900</v>
      </c>
      <c r="J358" s="24"/>
      <c r="K358" s="24"/>
    </row>
    <row r="359" spans="1:11" s="17" customFormat="1" ht="21.75" customHeight="1" outlineLevel="1" x14ac:dyDescent="0.25">
      <c r="A359" s="45" t="s">
        <v>387</v>
      </c>
      <c r="B359" s="8"/>
      <c r="C359" s="110">
        <v>80000000</v>
      </c>
      <c r="D359" s="110"/>
      <c r="E359" s="67">
        <f t="shared" ref="E359" si="25">+C359-D359</f>
        <v>80000000</v>
      </c>
      <c r="F359" s="56">
        <f t="shared" ref="F359" si="26">IFERROR(E359/C359,0)</f>
        <v>1</v>
      </c>
      <c r="G359" s="8"/>
      <c r="H359" s="8"/>
      <c r="I359" s="10">
        <v>212020200900</v>
      </c>
      <c r="J359" s="24"/>
      <c r="K359" s="24"/>
    </row>
    <row r="360" spans="1:11" s="17" customFormat="1" ht="21.75" customHeight="1" outlineLevel="1" x14ac:dyDescent="0.25">
      <c r="A360" s="45" t="s">
        <v>388</v>
      </c>
      <c r="B360" s="8"/>
      <c r="C360" s="110">
        <v>70000000</v>
      </c>
      <c r="D360" s="67"/>
      <c r="E360" s="67">
        <f t="shared" ref="E360" si="27">+C360-D360</f>
        <v>70000000</v>
      </c>
      <c r="F360" s="56">
        <f t="shared" ref="F360" si="28">IFERROR(E360/C360,0)</f>
        <v>1</v>
      </c>
      <c r="G360" s="8"/>
      <c r="H360" s="8"/>
      <c r="I360" s="10">
        <v>212020200900</v>
      </c>
      <c r="J360" s="24"/>
      <c r="K360" s="24"/>
    </row>
    <row r="361" spans="1:11" s="17" customFormat="1" ht="21.75" customHeight="1" outlineLevel="1" x14ac:dyDescent="0.25">
      <c r="A361" s="45" t="s">
        <v>389</v>
      </c>
      <c r="B361" s="8"/>
      <c r="C361" s="110">
        <f>5000000-143909</f>
        <v>4856091</v>
      </c>
      <c r="D361" s="110"/>
      <c r="E361" s="67">
        <f t="shared" ref="E361" si="29">+C361-D361</f>
        <v>4856091</v>
      </c>
      <c r="F361" s="56">
        <f t="shared" ref="F361" si="30">IFERROR(E361/C361,0)</f>
        <v>1</v>
      </c>
      <c r="G361" s="8"/>
      <c r="H361" s="8"/>
      <c r="I361" s="10">
        <v>212020200900</v>
      </c>
      <c r="J361" s="24"/>
      <c r="K361" s="24"/>
    </row>
    <row r="362" spans="1:11" s="17" customFormat="1" ht="21.75" customHeight="1" outlineLevel="1" x14ac:dyDescent="0.25">
      <c r="A362" s="45" t="s">
        <v>390</v>
      </c>
      <c r="B362" s="8"/>
      <c r="C362" s="110">
        <v>17082000</v>
      </c>
      <c r="D362" s="123"/>
      <c r="E362" s="67">
        <f t="shared" ref="E362" si="31">+C362-D362</f>
        <v>17082000</v>
      </c>
      <c r="F362" s="56">
        <f t="shared" ref="F362" si="32">IFERROR(E362/C362,0)</f>
        <v>1</v>
      </c>
      <c r="G362" s="8"/>
      <c r="H362" s="8"/>
      <c r="I362" s="10">
        <v>2110103020</v>
      </c>
      <c r="J362" s="24"/>
      <c r="K362" s="24"/>
    </row>
    <row r="363" spans="1:11" s="17" customFormat="1" ht="21.75" customHeight="1" outlineLevel="1" x14ac:dyDescent="0.25">
      <c r="A363" s="45" t="s">
        <v>283</v>
      </c>
      <c r="B363" s="8"/>
      <c r="C363" s="110">
        <v>34164000</v>
      </c>
      <c r="D363" s="67"/>
      <c r="E363" s="67">
        <f t="shared" ref="E363" si="33">+C363-D363</f>
        <v>34164000</v>
      </c>
      <c r="F363" s="56">
        <f t="shared" ref="F363" si="34">IFERROR(E363/C363,0)</f>
        <v>1</v>
      </c>
      <c r="G363" s="8"/>
      <c r="H363" s="8"/>
      <c r="I363" s="10">
        <v>2110103020</v>
      </c>
      <c r="J363" s="24"/>
      <c r="K363" s="24"/>
    </row>
    <row r="364" spans="1:11" s="17" customFormat="1" ht="21.75" customHeight="1" outlineLevel="1" x14ac:dyDescent="0.25">
      <c r="A364" s="45" t="s">
        <v>391</v>
      </c>
      <c r="B364" s="8"/>
      <c r="C364" s="110">
        <v>40000000</v>
      </c>
      <c r="D364" s="67"/>
      <c r="E364" s="67">
        <f t="shared" ref="E364" si="35">+C364-D364</f>
        <v>40000000</v>
      </c>
      <c r="F364" s="56">
        <f t="shared" ref="F364" si="36">IFERROR(E364/C364,0)</f>
        <v>1</v>
      </c>
      <c r="G364" s="8"/>
      <c r="H364" s="8"/>
      <c r="I364" s="10">
        <v>216010400401</v>
      </c>
      <c r="J364" s="24"/>
      <c r="K364" s="24"/>
    </row>
    <row r="365" spans="1:11" s="17" customFormat="1" ht="21.75" customHeight="1" outlineLevel="1" x14ac:dyDescent="0.25">
      <c r="A365" s="45" t="s">
        <v>392</v>
      </c>
      <c r="B365" s="8"/>
      <c r="C365" s="110">
        <v>32000000</v>
      </c>
      <c r="D365" s="110"/>
      <c r="E365" s="67">
        <f t="shared" ref="E365" si="37">+C365-D365</f>
        <v>32000000</v>
      </c>
      <c r="F365" s="56">
        <f t="shared" ref="F365" si="38">IFERROR(E365/C365,0)</f>
        <v>1</v>
      </c>
      <c r="G365" s="8"/>
      <c r="H365" s="8"/>
      <c r="I365" s="10">
        <v>212020200900</v>
      </c>
      <c r="J365" s="24"/>
      <c r="K365" s="24"/>
    </row>
    <row r="366" spans="1:11" s="17" customFormat="1" ht="21.75" customHeight="1" outlineLevel="1" x14ac:dyDescent="0.25">
      <c r="A366" s="45" t="s">
        <v>282</v>
      </c>
      <c r="B366" s="8"/>
      <c r="C366" s="110">
        <f>40000000-6305119</f>
        <v>33694881</v>
      </c>
      <c r="D366" s="110"/>
      <c r="E366" s="67">
        <f t="shared" ref="E366" si="39">+C366-D366</f>
        <v>33694881</v>
      </c>
      <c r="F366" s="56">
        <f t="shared" ref="F366" si="40">IFERROR(E366/C366,0)</f>
        <v>1</v>
      </c>
      <c r="G366" s="8"/>
      <c r="H366" s="8"/>
      <c r="I366" s="10">
        <v>2122020200900</v>
      </c>
      <c r="J366" s="24"/>
      <c r="K366" s="24"/>
    </row>
    <row r="367" spans="1:11" s="17" customFormat="1" ht="21.75" customHeight="1" outlineLevel="1" x14ac:dyDescent="0.25">
      <c r="A367" s="45" t="s">
        <v>393</v>
      </c>
      <c r="B367" s="8"/>
      <c r="C367" s="110">
        <f>8571200-89450</f>
        <v>8481750</v>
      </c>
      <c r="D367" s="110"/>
      <c r="E367" s="67">
        <f t="shared" ref="E367" si="41">+C367-D367</f>
        <v>8481750</v>
      </c>
      <c r="F367" s="56">
        <f t="shared" ref="F367" si="42">IFERROR(E367/C367,0)</f>
        <v>1</v>
      </c>
      <c r="G367" s="8"/>
      <c r="H367" s="8"/>
      <c r="I367" s="10">
        <v>2122020200900</v>
      </c>
      <c r="J367" s="24"/>
      <c r="K367" s="24"/>
    </row>
    <row r="368" spans="1:11" s="17" customFormat="1" ht="21.75" customHeight="1" outlineLevel="1" x14ac:dyDescent="0.25">
      <c r="A368" s="45" t="s">
        <v>394</v>
      </c>
      <c r="B368" s="8"/>
      <c r="C368" s="110">
        <f>35000000-3625611</f>
        <v>31374389</v>
      </c>
      <c r="D368" s="110"/>
      <c r="E368" s="67">
        <f t="shared" ref="E368" si="43">+C368-D368</f>
        <v>31374389</v>
      </c>
      <c r="F368" s="56">
        <f t="shared" ref="F368" si="44">IFERROR(E368/C368,0)</f>
        <v>1</v>
      </c>
      <c r="G368" s="8"/>
      <c r="H368" s="8"/>
      <c r="I368" s="10">
        <v>2122020200900</v>
      </c>
      <c r="J368" s="24"/>
      <c r="K368" s="24"/>
    </row>
    <row r="369" spans="1:11" s="17" customFormat="1" ht="21.75" customHeight="1" outlineLevel="1" x14ac:dyDescent="0.25">
      <c r="A369" s="71" t="s">
        <v>13</v>
      </c>
      <c r="B369" s="60">
        <v>5</v>
      </c>
      <c r="C369" s="68">
        <f>203991480+143370838</f>
        <v>347362318</v>
      </c>
      <c r="D369" s="69"/>
      <c r="E369" s="69">
        <f>C369-D369</f>
        <v>347362318</v>
      </c>
      <c r="F369" s="62">
        <f>IFERROR(E369/C369,0)</f>
        <v>1</v>
      </c>
      <c r="G369" s="61"/>
      <c r="H369" s="61"/>
      <c r="I369" s="63">
        <v>212020200800</v>
      </c>
      <c r="J369" s="24"/>
      <c r="K369" s="24"/>
    </row>
    <row r="370" spans="1:11" s="20" customFormat="1" ht="21.75" customHeight="1" outlineLevel="1" x14ac:dyDescent="0.25">
      <c r="A370" s="88" t="s">
        <v>61</v>
      </c>
      <c r="B370" s="135" t="s">
        <v>58</v>
      </c>
      <c r="C370" s="136" t="s">
        <v>58</v>
      </c>
      <c r="D370" s="136" t="s">
        <v>58</v>
      </c>
      <c r="E370" s="136" t="s">
        <v>58</v>
      </c>
      <c r="F370" s="136" t="s">
        <v>58</v>
      </c>
      <c r="G370" s="136" t="s">
        <v>58</v>
      </c>
      <c r="H370" s="137" t="s">
        <v>58</v>
      </c>
      <c r="I370" s="144" t="s">
        <v>14</v>
      </c>
      <c r="J370" s="19"/>
      <c r="K370" s="19"/>
    </row>
    <row r="371" spans="1:11" s="20" customFormat="1" ht="21.75" customHeight="1" outlineLevel="1" x14ac:dyDescent="0.25">
      <c r="A371" s="88" t="s">
        <v>0</v>
      </c>
      <c r="B371" s="135" t="s">
        <v>253</v>
      </c>
      <c r="C371" s="136" t="s">
        <v>253</v>
      </c>
      <c r="D371" s="136" t="s">
        <v>253</v>
      </c>
      <c r="E371" s="136" t="s">
        <v>253</v>
      </c>
      <c r="F371" s="136" t="s">
        <v>253</v>
      </c>
      <c r="G371" s="136" t="s">
        <v>253</v>
      </c>
      <c r="H371" s="137" t="s">
        <v>253</v>
      </c>
      <c r="I371" s="144"/>
      <c r="J371" s="19"/>
      <c r="K371" s="19"/>
    </row>
    <row r="372" spans="1:11" s="20" customFormat="1" ht="21.75" customHeight="1" outlineLevel="1" x14ac:dyDescent="0.25">
      <c r="A372" s="88" t="s">
        <v>62</v>
      </c>
      <c r="B372" s="168" t="s">
        <v>254</v>
      </c>
      <c r="C372" s="169" t="s">
        <v>254</v>
      </c>
      <c r="D372" s="169" t="s">
        <v>254</v>
      </c>
      <c r="E372" s="169" t="s">
        <v>254</v>
      </c>
      <c r="F372" s="169" t="s">
        <v>254</v>
      </c>
      <c r="G372" s="169" t="s">
        <v>254</v>
      </c>
      <c r="H372" s="170" t="s">
        <v>254</v>
      </c>
      <c r="I372" s="144"/>
      <c r="J372" s="19"/>
      <c r="K372" s="19"/>
    </row>
    <row r="373" spans="1:11" s="20" customFormat="1" ht="21.75" customHeight="1" outlineLevel="1" x14ac:dyDescent="0.25">
      <c r="A373" s="88" t="s">
        <v>1</v>
      </c>
      <c r="B373" s="147" t="s">
        <v>255</v>
      </c>
      <c r="C373" s="148"/>
      <c r="D373" s="148"/>
      <c r="E373" s="148"/>
      <c r="F373" s="148"/>
      <c r="G373" s="148"/>
      <c r="H373" s="149"/>
      <c r="I373" s="144"/>
      <c r="J373" s="19"/>
      <c r="K373" s="19"/>
    </row>
    <row r="374" spans="1:11" s="1" customFormat="1" ht="21.75" customHeight="1" outlineLevel="1" x14ac:dyDescent="0.25">
      <c r="A374" s="89" t="s">
        <v>2</v>
      </c>
      <c r="B374" s="89" t="s">
        <v>3</v>
      </c>
      <c r="C374" s="90" t="s">
        <v>362</v>
      </c>
      <c r="D374" s="90" t="s">
        <v>363</v>
      </c>
      <c r="E374" s="91" t="s">
        <v>19</v>
      </c>
      <c r="F374" s="89" t="s">
        <v>4</v>
      </c>
      <c r="G374" s="89" t="s">
        <v>5</v>
      </c>
      <c r="H374" s="89" t="s">
        <v>6</v>
      </c>
      <c r="I374" s="144"/>
      <c r="J374" s="21"/>
      <c r="K374" s="21"/>
    </row>
    <row r="375" spans="1:11" s="17" customFormat="1" ht="21.75" customHeight="1" outlineLevel="1" x14ac:dyDescent="0.25">
      <c r="A375" s="45" t="s">
        <v>395</v>
      </c>
      <c r="B375" s="8"/>
      <c r="C375" s="40">
        <v>7000000</v>
      </c>
      <c r="D375" s="67"/>
      <c r="E375" s="67">
        <f t="shared" ref="E375:E381" si="45">+C375-D375</f>
        <v>7000000</v>
      </c>
      <c r="F375" s="56">
        <f t="shared" ref="F375:F381" si="46">IFERROR(E375/C375,0)</f>
        <v>1</v>
      </c>
      <c r="G375" s="8"/>
      <c r="H375" s="8"/>
      <c r="I375" s="10">
        <v>212020200800</v>
      </c>
      <c r="J375" s="24"/>
      <c r="K375" s="24"/>
    </row>
    <row r="376" spans="1:11" s="17" customFormat="1" ht="21.75" customHeight="1" outlineLevel="1" x14ac:dyDescent="0.25">
      <c r="A376" s="45" t="s">
        <v>256</v>
      </c>
      <c r="B376" s="8"/>
      <c r="C376" s="40">
        <v>10000000</v>
      </c>
      <c r="D376" s="40"/>
      <c r="E376" s="67">
        <f t="shared" si="45"/>
        <v>10000000</v>
      </c>
      <c r="F376" s="56">
        <f t="shared" si="46"/>
        <v>1</v>
      </c>
      <c r="G376" s="8"/>
      <c r="H376" s="8"/>
      <c r="I376" s="10">
        <v>212020200800</v>
      </c>
      <c r="J376" s="24"/>
      <c r="K376" s="24"/>
    </row>
    <row r="377" spans="1:11" s="17" customFormat="1" ht="21.75" customHeight="1" outlineLevel="1" x14ac:dyDescent="0.25">
      <c r="A377" s="45" t="s">
        <v>257</v>
      </c>
      <c r="B377" s="8"/>
      <c r="C377" s="40">
        <v>12000000</v>
      </c>
      <c r="D377" s="40"/>
      <c r="E377" s="67">
        <f t="shared" si="45"/>
        <v>12000000</v>
      </c>
      <c r="F377" s="56">
        <f t="shared" si="46"/>
        <v>1</v>
      </c>
      <c r="G377" s="8"/>
      <c r="H377" s="8"/>
      <c r="I377" s="10">
        <v>212020200600</v>
      </c>
      <c r="J377" s="24"/>
      <c r="K377" s="24"/>
    </row>
    <row r="378" spans="1:11" s="17" customFormat="1" ht="21.75" customHeight="1" outlineLevel="1" x14ac:dyDescent="0.25">
      <c r="A378" s="45" t="s">
        <v>396</v>
      </c>
      <c r="B378" s="8"/>
      <c r="C378" s="40">
        <v>8000000</v>
      </c>
      <c r="D378" s="40"/>
      <c r="E378" s="67">
        <f t="shared" si="45"/>
        <v>8000000</v>
      </c>
      <c r="F378" s="56">
        <f t="shared" si="46"/>
        <v>1</v>
      </c>
      <c r="G378" s="8"/>
      <c r="H378" s="8"/>
      <c r="I378" s="10">
        <v>212020200600</v>
      </c>
      <c r="J378" s="24"/>
      <c r="K378" s="24"/>
    </row>
    <row r="379" spans="1:11" s="17" customFormat="1" ht="21.75" customHeight="1" outlineLevel="1" x14ac:dyDescent="0.25">
      <c r="A379" s="45" t="s">
        <v>397</v>
      </c>
      <c r="B379" s="8"/>
      <c r="C379" s="40">
        <v>30000000</v>
      </c>
      <c r="D379" s="67"/>
      <c r="E379" s="67">
        <f t="shared" si="45"/>
        <v>30000000</v>
      </c>
      <c r="F379" s="56">
        <f t="shared" si="46"/>
        <v>1</v>
      </c>
      <c r="G379" s="8"/>
      <c r="H379" s="8"/>
      <c r="I379" s="10">
        <v>212020100300</v>
      </c>
      <c r="J379" s="24"/>
      <c r="K379" s="24"/>
    </row>
    <row r="380" spans="1:11" s="17" customFormat="1" ht="21.75" customHeight="1" outlineLevel="1" x14ac:dyDescent="0.25">
      <c r="A380" s="42" t="s">
        <v>398</v>
      </c>
      <c r="B380" s="8"/>
      <c r="C380" s="40">
        <v>20000000</v>
      </c>
      <c r="D380" s="40"/>
      <c r="E380" s="67">
        <f t="shared" si="45"/>
        <v>20000000</v>
      </c>
      <c r="F380" s="56">
        <f t="shared" si="46"/>
        <v>1</v>
      </c>
      <c r="G380" s="8"/>
      <c r="H380" s="8"/>
      <c r="I380" s="10">
        <v>212020200900</v>
      </c>
      <c r="J380" s="24"/>
      <c r="K380" s="24"/>
    </row>
    <row r="381" spans="1:11" s="17" customFormat="1" ht="21.75" customHeight="1" outlineLevel="1" x14ac:dyDescent="0.25">
      <c r="A381" s="42" t="s">
        <v>258</v>
      </c>
      <c r="B381" s="8"/>
      <c r="C381" s="40">
        <v>5000000</v>
      </c>
      <c r="D381" s="40"/>
      <c r="E381" s="67">
        <f t="shared" si="45"/>
        <v>5000000</v>
      </c>
      <c r="F381" s="56">
        <f t="shared" si="46"/>
        <v>1</v>
      </c>
      <c r="G381" s="8"/>
      <c r="H381" s="8"/>
      <c r="I381" s="10">
        <v>212020200800</v>
      </c>
      <c r="J381" s="24"/>
      <c r="K381" s="24"/>
    </row>
    <row r="382" spans="1:11" s="17" customFormat="1" ht="21.75" customHeight="1" outlineLevel="1" x14ac:dyDescent="0.25">
      <c r="A382" s="71" t="s">
        <v>13</v>
      </c>
      <c r="B382" s="60">
        <v>2</v>
      </c>
      <c r="C382" s="68">
        <v>128304000</v>
      </c>
      <c r="D382" s="69"/>
      <c r="E382" s="69">
        <f>C382-D382</f>
        <v>128304000</v>
      </c>
      <c r="F382" s="62">
        <f>IFERROR(E382/C382,0)</f>
        <v>1</v>
      </c>
      <c r="G382" s="61"/>
      <c r="H382" s="61"/>
      <c r="I382" s="63">
        <v>212020200800</v>
      </c>
      <c r="J382" s="24"/>
      <c r="K382" s="24"/>
    </row>
    <row r="383" spans="1:11" s="20" customFormat="1" ht="21.75" customHeight="1" outlineLevel="1" x14ac:dyDescent="0.25">
      <c r="A383" s="88" t="s">
        <v>61</v>
      </c>
      <c r="B383" s="135" t="s">
        <v>58</v>
      </c>
      <c r="C383" s="136" t="s">
        <v>58</v>
      </c>
      <c r="D383" s="136" t="s">
        <v>58</v>
      </c>
      <c r="E383" s="136" t="s">
        <v>58</v>
      </c>
      <c r="F383" s="136" t="s">
        <v>58</v>
      </c>
      <c r="G383" s="136" t="s">
        <v>58</v>
      </c>
      <c r="H383" s="137" t="s">
        <v>58</v>
      </c>
      <c r="I383" s="144" t="s">
        <v>14</v>
      </c>
      <c r="J383" s="19"/>
      <c r="K383" s="19"/>
    </row>
    <row r="384" spans="1:11" s="20" customFormat="1" ht="21.75" customHeight="1" outlineLevel="1" x14ac:dyDescent="0.25">
      <c r="A384" s="88" t="s">
        <v>0</v>
      </c>
      <c r="B384" s="135" t="s">
        <v>59</v>
      </c>
      <c r="C384" s="136" t="s">
        <v>59</v>
      </c>
      <c r="D384" s="136" t="s">
        <v>59</v>
      </c>
      <c r="E384" s="136" t="s">
        <v>59</v>
      </c>
      <c r="F384" s="136" t="s">
        <v>59</v>
      </c>
      <c r="G384" s="136" t="s">
        <v>59</v>
      </c>
      <c r="H384" s="137" t="s">
        <v>59</v>
      </c>
      <c r="I384" s="144"/>
      <c r="J384" s="19"/>
      <c r="K384" s="19"/>
    </row>
    <row r="385" spans="1:11" s="20" customFormat="1" ht="21.75" customHeight="1" outlineLevel="1" x14ac:dyDescent="0.25">
      <c r="A385" s="88" t="s">
        <v>62</v>
      </c>
      <c r="B385" s="135" t="s">
        <v>259</v>
      </c>
      <c r="C385" s="136" t="s">
        <v>259</v>
      </c>
      <c r="D385" s="136" t="s">
        <v>259</v>
      </c>
      <c r="E385" s="136" t="s">
        <v>259</v>
      </c>
      <c r="F385" s="136" t="s">
        <v>259</v>
      </c>
      <c r="G385" s="136" t="s">
        <v>259</v>
      </c>
      <c r="H385" s="137" t="s">
        <v>259</v>
      </c>
      <c r="I385" s="144"/>
      <c r="J385" s="19"/>
      <c r="K385" s="19"/>
    </row>
    <row r="386" spans="1:11" s="20" customFormat="1" ht="21.75" customHeight="1" outlineLevel="1" x14ac:dyDescent="0.25">
      <c r="A386" s="88" t="s">
        <v>1</v>
      </c>
      <c r="B386" s="147" t="s">
        <v>260</v>
      </c>
      <c r="C386" s="148"/>
      <c r="D386" s="148"/>
      <c r="E386" s="148"/>
      <c r="F386" s="148"/>
      <c r="G386" s="148"/>
      <c r="H386" s="149"/>
      <c r="I386" s="144"/>
      <c r="J386" s="19"/>
      <c r="K386" s="19"/>
    </row>
    <row r="387" spans="1:11" s="1" customFormat="1" ht="21.75" customHeight="1" outlineLevel="1" x14ac:dyDescent="0.25">
      <c r="A387" s="89" t="s">
        <v>2</v>
      </c>
      <c r="B387" s="89" t="s">
        <v>3</v>
      </c>
      <c r="C387" s="90" t="s">
        <v>362</v>
      </c>
      <c r="D387" s="90" t="s">
        <v>363</v>
      </c>
      <c r="E387" s="91" t="s">
        <v>19</v>
      </c>
      <c r="F387" s="89" t="s">
        <v>4</v>
      </c>
      <c r="G387" s="89" t="s">
        <v>5</v>
      </c>
      <c r="H387" s="89" t="s">
        <v>6</v>
      </c>
      <c r="I387" s="144"/>
      <c r="J387" s="21"/>
      <c r="K387" s="21"/>
    </row>
    <row r="388" spans="1:11" s="17" customFormat="1" ht="51.75" customHeight="1" outlineLevel="1" x14ac:dyDescent="0.25">
      <c r="A388" s="124" t="s">
        <v>261</v>
      </c>
      <c r="B388" s="224"/>
      <c r="C388" s="133">
        <f>90000000+22920988</f>
        <v>112920988</v>
      </c>
      <c r="D388" s="126"/>
      <c r="E388" s="126">
        <f t="shared" ref="E388:E404" si="47">+C388-D388</f>
        <v>112920988</v>
      </c>
      <c r="F388" s="96">
        <f t="shared" ref="F388:F405" si="48">IFERROR(E388/C388,0)</f>
        <v>1</v>
      </c>
      <c r="G388" s="127"/>
      <c r="H388" s="127"/>
      <c r="I388" s="10">
        <v>212020200600</v>
      </c>
      <c r="J388" s="24"/>
      <c r="K388" s="24"/>
    </row>
    <row r="389" spans="1:11" s="17" customFormat="1" ht="40.5" customHeight="1" outlineLevel="1" x14ac:dyDescent="0.25">
      <c r="A389" s="124" t="s">
        <v>262</v>
      </c>
      <c r="B389" s="224"/>
      <c r="C389" s="133">
        <f>210000000+8200000</f>
        <v>218200000</v>
      </c>
      <c r="D389" s="126"/>
      <c r="E389" s="126">
        <f t="shared" si="47"/>
        <v>218200000</v>
      </c>
      <c r="F389" s="96">
        <f t="shared" si="48"/>
        <v>1</v>
      </c>
      <c r="G389" s="127"/>
      <c r="H389" s="127"/>
      <c r="I389" s="10" t="s">
        <v>278</v>
      </c>
      <c r="J389" s="24"/>
      <c r="K389" s="24"/>
    </row>
    <row r="390" spans="1:11" s="17" customFormat="1" ht="51" customHeight="1" outlineLevel="1" x14ac:dyDescent="0.25">
      <c r="A390" s="124" t="s">
        <v>263</v>
      </c>
      <c r="B390" s="224"/>
      <c r="C390" s="133">
        <v>130000000</v>
      </c>
      <c r="D390" s="126"/>
      <c r="E390" s="126">
        <f t="shared" si="47"/>
        <v>130000000</v>
      </c>
      <c r="F390" s="96">
        <f t="shared" si="48"/>
        <v>1</v>
      </c>
      <c r="G390" s="127"/>
      <c r="H390" s="127"/>
      <c r="I390" s="10">
        <v>212020100303</v>
      </c>
      <c r="J390" s="24"/>
      <c r="K390" s="24"/>
    </row>
    <row r="391" spans="1:11" s="17" customFormat="1" ht="21.75" customHeight="1" outlineLevel="1" x14ac:dyDescent="0.25">
      <c r="A391" s="124" t="s">
        <v>264</v>
      </c>
      <c r="B391" s="127"/>
      <c r="C391" s="133">
        <v>60000000</v>
      </c>
      <c r="D391" s="126"/>
      <c r="E391" s="126">
        <f t="shared" si="47"/>
        <v>60000000</v>
      </c>
      <c r="F391" s="96">
        <f t="shared" si="48"/>
        <v>1</v>
      </c>
      <c r="G391" s="127"/>
      <c r="H391" s="127"/>
      <c r="I391" s="10">
        <v>212020100300</v>
      </c>
      <c r="J391" s="24"/>
      <c r="K391" s="24"/>
    </row>
    <row r="392" spans="1:11" s="17" customFormat="1" ht="21.75" customHeight="1" outlineLevel="1" x14ac:dyDescent="0.25">
      <c r="A392" s="124" t="s">
        <v>265</v>
      </c>
      <c r="B392" s="127"/>
      <c r="C392" s="133">
        <v>150000000</v>
      </c>
      <c r="D392" s="126"/>
      <c r="E392" s="126">
        <f t="shared" si="47"/>
        <v>150000000</v>
      </c>
      <c r="F392" s="96">
        <f t="shared" si="48"/>
        <v>1</v>
      </c>
      <c r="G392" s="127"/>
      <c r="H392" s="127"/>
      <c r="I392" s="10">
        <v>212020200800</v>
      </c>
      <c r="J392" s="24"/>
      <c r="K392" s="24"/>
    </row>
    <row r="393" spans="1:11" s="17" customFormat="1" ht="21.75" customHeight="1" outlineLevel="1" x14ac:dyDescent="0.25">
      <c r="A393" s="124" t="s">
        <v>266</v>
      </c>
      <c r="B393" s="127"/>
      <c r="C393" s="133">
        <f>20000000+11523779+5883289</f>
        <v>37407068</v>
      </c>
      <c r="D393" s="126"/>
      <c r="E393" s="126">
        <f t="shared" si="47"/>
        <v>37407068</v>
      </c>
      <c r="F393" s="96">
        <f t="shared" si="48"/>
        <v>1</v>
      </c>
      <c r="G393" s="127"/>
      <c r="H393" s="127"/>
      <c r="I393" s="10">
        <v>212020200800</v>
      </c>
      <c r="J393" s="24"/>
      <c r="K393" s="24"/>
    </row>
    <row r="394" spans="1:11" s="17" customFormat="1" ht="21.75" customHeight="1" outlineLevel="1" x14ac:dyDescent="0.25">
      <c r="A394" s="124" t="s">
        <v>267</v>
      </c>
      <c r="B394" s="127"/>
      <c r="C394" s="133">
        <f>70000000+50000000+80000000</f>
        <v>200000000</v>
      </c>
      <c r="D394" s="126"/>
      <c r="E394" s="126">
        <f t="shared" si="47"/>
        <v>200000000</v>
      </c>
      <c r="F394" s="96">
        <f t="shared" si="48"/>
        <v>1</v>
      </c>
      <c r="G394" s="127"/>
      <c r="H394" s="127"/>
      <c r="I394" s="10">
        <v>212020100300</v>
      </c>
      <c r="J394" s="24"/>
      <c r="K394" s="24"/>
    </row>
    <row r="395" spans="1:11" s="17" customFormat="1" ht="21.75" customHeight="1" outlineLevel="1" x14ac:dyDescent="0.25">
      <c r="A395" s="45" t="s">
        <v>268</v>
      </c>
      <c r="B395" s="8"/>
      <c r="C395" s="110">
        <v>214332000</v>
      </c>
      <c r="D395" s="67"/>
      <c r="E395" s="67">
        <f t="shared" si="47"/>
        <v>214332000</v>
      </c>
      <c r="F395" s="56">
        <f t="shared" si="48"/>
        <v>1</v>
      </c>
      <c r="G395" s="8"/>
      <c r="H395" s="8"/>
      <c r="I395" s="10">
        <v>212020200500</v>
      </c>
      <c r="J395" s="24"/>
      <c r="K395" s="24"/>
    </row>
    <row r="396" spans="1:11" s="17" customFormat="1" ht="21.75" customHeight="1" outlineLevel="1" x14ac:dyDescent="0.25">
      <c r="A396" s="45" t="s">
        <v>269</v>
      </c>
      <c r="B396" s="8"/>
      <c r="C396" s="110">
        <v>115668000.00000001</v>
      </c>
      <c r="D396" s="67"/>
      <c r="E396" s="67">
        <f t="shared" si="47"/>
        <v>115668000.00000001</v>
      </c>
      <c r="F396" s="56">
        <f t="shared" si="48"/>
        <v>1</v>
      </c>
      <c r="G396" s="8"/>
      <c r="H396" s="8"/>
      <c r="I396" s="10">
        <v>212020200702</v>
      </c>
      <c r="J396" s="24"/>
      <c r="K396" s="24"/>
    </row>
    <row r="397" spans="1:11" s="17" customFormat="1" ht="21.75" customHeight="1" outlineLevel="1" x14ac:dyDescent="0.25">
      <c r="A397" s="45" t="s">
        <v>270</v>
      </c>
      <c r="B397" s="8"/>
      <c r="C397" s="40">
        <v>236000000</v>
      </c>
      <c r="D397" s="67"/>
      <c r="E397" s="67">
        <f t="shared" si="47"/>
        <v>236000000</v>
      </c>
      <c r="F397" s="56">
        <f t="shared" si="48"/>
        <v>1</v>
      </c>
      <c r="G397" s="8"/>
      <c r="H397" s="8"/>
      <c r="I397" s="10">
        <v>212020200804</v>
      </c>
      <c r="J397" s="24"/>
      <c r="K397" s="24"/>
    </row>
    <row r="398" spans="1:11" s="17" customFormat="1" ht="21.75" customHeight="1" outlineLevel="1" x14ac:dyDescent="0.25">
      <c r="A398" s="45" t="s">
        <v>271</v>
      </c>
      <c r="B398" s="8"/>
      <c r="C398" s="40">
        <v>14000000</v>
      </c>
      <c r="D398" s="67"/>
      <c r="E398" s="67">
        <f t="shared" si="47"/>
        <v>14000000</v>
      </c>
      <c r="F398" s="56">
        <f t="shared" si="48"/>
        <v>1</v>
      </c>
      <c r="G398" s="8"/>
      <c r="H398" s="8"/>
      <c r="I398" s="10">
        <v>212020100400</v>
      </c>
      <c r="J398" s="24"/>
      <c r="K398" s="24"/>
    </row>
    <row r="399" spans="1:11" s="17" customFormat="1" ht="21.75" customHeight="1" outlineLevel="1" x14ac:dyDescent="0.25">
      <c r="A399" s="45" t="s">
        <v>272</v>
      </c>
      <c r="B399" s="8"/>
      <c r="C399" s="40">
        <v>40000000</v>
      </c>
      <c r="D399" s="67"/>
      <c r="E399" s="67">
        <f t="shared" si="47"/>
        <v>40000000</v>
      </c>
      <c r="F399" s="56">
        <f t="shared" si="48"/>
        <v>1</v>
      </c>
      <c r="G399" s="8"/>
      <c r="H399" s="8"/>
      <c r="I399" s="10">
        <v>212020100400</v>
      </c>
      <c r="J399" s="24"/>
      <c r="K399" s="24"/>
    </row>
    <row r="400" spans="1:11" s="17" customFormat="1" ht="21.75" customHeight="1" outlineLevel="1" x14ac:dyDescent="0.25">
      <c r="A400" s="28" t="s">
        <v>273</v>
      </c>
      <c r="B400" s="11"/>
      <c r="C400" s="12">
        <f>172480458-22920988</f>
        <v>149559470</v>
      </c>
      <c r="D400" s="132"/>
      <c r="E400" s="223">
        <f t="shared" si="47"/>
        <v>149559470</v>
      </c>
      <c r="F400" s="96">
        <f t="shared" si="48"/>
        <v>1</v>
      </c>
      <c r="G400" s="11"/>
      <c r="H400" s="11"/>
      <c r="I400" s="10">
        <v>212020200600</v>
      </c>
      <c r="J400" s="98"/>
      <c r="K400" s="98"/>
    </row>
    <row r="401" spans="1:11" s="17" customFormat="1" ht="21.75" customHeight="1" outlineLevel="1" x14ac:dyDescent="0.25">
      <c r="A401" s="124" t="s">
        <v>274</v>
      </c>
      <c r="B401" s="127"/>
      <c r="C401" s="133">
        <v>40000000</v>
      </c>
      <c r="D401" s="126"/>
      <c r="E401" s="126">
        <f t="shared" si="47"/>
        <v>40000000</v>
      </c>
      <c r="F401" s="96">
        <f t="shared" si="48"/>
        <v>1</v>
      </c>
      <c r="G401" s="127"/>
      <c r="H401" s="127"/>
      <c r="I401" s="10">
        <v>212020200603</v>
      </c>
      <c r="J401" s="24"/>
      <c r="K401" s="24"/>
    </row>
    <row r="402" spans="1:11" s="17" customFormat="1" ht="21.75" customHeight="1" outlineLevel="1" x14ac:dyDescent="0.25">
      <c r="A402" s="124" t="s">
        <v>275</v>
      </c>
      <c r="B402" s="127"/>
      <c r="C402" s="133">
        <v>20000000</v>
      </c>
      <c r="D402" s="126"/>
      <c r="E402" s="126">
        <f t="shared" si="47"/>
        <v>20000000</v>
      </c>
      <c r="F402" s="96">
        <f t="shared" si="48"/>
        <v>1</v>
      </c>
      <c r="G402" s="127"/>
      <c r="H402" s="127"/>
      <c r="I402" s="10">
        <v>212020200604</v>
      </c>
      <c r="J402" s="24"/>
      <c r="K402" s="24"/>
    </row>
    <row r="403" spans="1:11" s="17" customFormat="1" ht="21.75" customHeight="1" outlineLevel="1" x14ac:dyDescent="0.25">
      <c r="A403" s="42" t="s">
        <v>276</v>
      </c>
      <c r="B403" s="8"/>
      <c r="C403" s="40">
        <v>10000000</v>
      </c>
      <c r="D403" s="132"/>
      <c r="E403" s="126">
        <f t="shared" si="47"/>
        <v>10000000</v>
      </c>
      <c r="F403" s="56">
        <f t="shared" si="48"/>
        <v>1</v>
      </c>
      <c r="G403" s="8"/>
      <c r="H403" s="8"/>
      <c r="I403" s="10">
        <v>212020200900</v>
      </c>
      <c r="J403" s="24"/>
      <c r="K403" s="24"/>
    </row>
    <row r="404" spans="1:11" s="17" customFormat="1" ht="21.75" customHeight="1" outlineLevel="1" x14ac:dyDescent="0.25">
      <c r="A404" s="42" t="s">
        <v>277</v>
      </c>
      <c r="B404" s="8"/>
      <c r="C404" s="40">
        <v>6000000</v>
      </c>
      <c r="D404" s="40"/>
      <c r="E404" s="67">
        <f t="shared" si="47"/>
        <v>6000000</v>
      </c>
      <c r="F404" s="56">
        <f t="shared" si="48"/>
        <v>1</v>
      </c>
      <c r="G404" s="118"/>
      <c r="I404" s="119">
        <v>212020200900</v>
      </c>
      <c r="J404" s="24"/>
      <c r="K404" s="24"/>
    </row>
    <row r="405" spans="1:11" s="17" customFormat="1" ht="21.75" customHeight="1" outlineLevel="1" x14ac:dyDescent="0.25">
      <c r="A405" s="42" t="s">
        <v>399</v>
      </c>
      <c r="B405" s="8"/>
      <c r="C405" s="117">
        <v>33000000</v>
      </c>
      <c r="D405" s="40"/>
      <c r="E405" s="67">
        <v>0</v>
      </c>
      <c r="F405" s="56">
        <f t="shared" si="48"/>
        <v>0</v>
      </c>
      <c r="G405" s="8"/>
      <c r="H405" s="120"/>
      <c r="I405" s="10"/>
      <c r="J405" s="24"/>
      <c r="K405" s="24"/>
    </row>
    <row r="406" spans="1:11" s="17" customFormat="1" ht="21.75" customHeight="1" outlineLevel="1" x14ac:dyDescent="0.25">
      <c r="A406" s="71" t="s">
        <v>13</v>
      </c>
      <c r="B406" s="60">
        <v>3</v>
      </c>
      <c r="C406" s="68">
        <v>162411480</v>
      </c>
      <c r="D406" s="69"/>
      <c r="E406" s="69">
        <f>C406-D406</f>
        <v>162411480</v>
      </c>
      <c r="F406" s="62">
        <f>IFERROR(E406/C406,0)</f>
        <v>1</v>
      </c>
      <c r="G406" s="61"/>
      <c r="H406" s="61"/>
      <c r="I406" s="63">
        <v>212020200800</v>
      </c>
      <c r="J406" s="24"/>
      <c r="K406" s="24"/>
    </row>
    <row r="407" spans="1:11" s="17" customFormat="1" ht="21.75" customHeight="1" outlineLevel="1" x14ac:dyDescent="0.25">
      <c r="A407" s="71" t="s">
        <v>57</v>
      </c>
      <c r="B407" s="60">
        <v>10</v>
      </c>
      <c r="C407" s="68">
        <f>207900000+249480000</f>
        <v>457380000</v>
      </c>
      <c r="D407" s="69"/>
      <c r="E407" s="69">
        <f>C407-D407</f>
        <v>457380000</v>
      </c>
      <c r="F407" s="62">
        <f>IFERROR(E407/C407,0)</f>
        <v>1</v>
      </c>
      <c r="G407" s="61"/>
      <c r="H407" s="61"/>
      <c r="I407" s="63">
        <v>212020200800</v>
      </c>
      <c r="J407" s="24"/>
      <c r="K407" s="24"/>
    </row>
    <row r="408" spans="1:11" s="17" customFormat="1" ht="21.75" customHeight="1" x14ac:dyDescent="0.25">
      <c r="A408" s="156" t="s">
        <v>311</v>
      </c>
      <c r="B408" s="156"/>
      <c r="C408" s="77">
        <f>SUM(C335:C407)</f>
        <v>5636165620</v>
      </c>
      <c r="D408" s="77"/>
      <c r="E408" s="77">
        <f>SUM(E335:E407)</f>
        <v>5603165620</v>
      </c>
      <c r="F408" s="78">
        <f>IFERROR(E408/C408,0)</f>
        <v>0.99414495559128013</v>
      </c>
      <c r="G408" s="79"/>
      <c r="H408" s="112"/>
      <c r="I408" s="79"/>
      <c r="J408" s="24"/>
      <c r="K408" s="24"/>
    </row>
    <row r="409" spans="1:11" s="17" customFormat="1" ht="21.75" customHeight="1" x14ac:dyDescent="0.25">
      <c r="A409" s="162" t="s">
        <v>36</v>
      </c>
      <c r="B409" s="163"/>
      <c r="C409" s="163"/>
      <c r="D409" s="163"/>
      <c r="E409" s="163"/>
      <c r="F409" s="163"/>
      <c r="G409" s="163"/>
      <c r="H409" s="163"/>
      <c r="I409" s="164"/>
      <c r="J409" s="24"/>
      <c r="K409" s="24"/>
    </row>
    <row r="410" spans="1:11" s="20" customFormat="1" ht="21.75" customHeight="1" outlineLevel="1" x14ac:dyDescent="0.25">
      <c r="A410" s="88" t="s">
        <v>61</v>
      </c>
      <c r="B410" s="135" t="s">
        <v>58</v>
      </c>
      <c r="C410" s="136" t="s">
        <v>58</v>
      </c>
      <c r="D410" s="136" t="s">
        <v>58</v>
      </c>
      <c r="E410" s="136" t="s">
        <v>58</v>
      </c>
      <c r="F410" s="136" t="s">
        <v>58</v>
      </c>
      <c r="G410" s="136" t="s">
        <v>58</v>
      </c>
      <c r="H410" s="137" t="s">
        <v>58</v>
      </c>
      <c r="I410" s="144" t="s">
        <v>14</v>
      </c>
      <c r="J410" s="19"/>
      <c r="K410" s="19"/>
    </row>
    <row r="411" spans="1:11" s="20" customFormat="1" ht="21.75" customHeight="1" outlineLevel="1" x14ac:dyDescent="0.25">
      <c r="A411" s="88" t="s">
        <v>0</v>
      </c>
      <c r="B411" s="135" t="s">
        <v>59</v>
      </c>
      <c r="C411" s="136" t="s">
        <v>59</v>
      </c>
      <c r="D411" s="136" t="s">
        <v>59</v>
      </c>
      <c r="E411" s="136" t="s">
        <v>59</v>
      </c>
      <c r="F411" s="136" t="s">
        <v>59</v>
      </c>
      <c r="G411" s="136" t="s">
        <v>59</v>
      </c>
      <c r="H411" s="137" t="s">
        <v>59</v>
      </c>
      <c r="I411" s="144"/>
      <c r="J411" s="19"/>
      <c r="K411" s="19"/>
    </row>
    <row r="412" spans="1:11" s="20" customFormat="1" ht="21.75" customHeight="1" outlineLevel="1" x14ac:dyDescent="0.25">
      <c r="A412" s="88" t="s">
        <v>62</v>
      </c>
      <c r="B412" s="135" t="s">
        <v>220</v>
      </c>
      <c r="C412" s="136" t="s">
        <v>220</v>
      </c>
      <c r="D412" s="136" t="s">
        <v>220</v>
      </c>
      <c r="E412" s="136" t="s">
        <v>220</v>
      </c>
      <c r="F412" s="136" t="s">
        <v>220</v>
      </c>
      <c r="G412" s="136" t="s">
        <v>220</v>
      </c>
      <c r="H412" s="137" t="s">
        <v>220</v>
      </c>
      <c r="I412" s="144"/>
      <c r="J412" s="19"/>
      <c r="K412" s="19"/>
    </row>
    <row r="413" spans="1:11" s="20" customFormat="1" ht="21.75" customHeight="1" outlineLevel="1" x14ac:dyDescent="0.25">
      <c r="A413" s="88" t="s">
        <v>1</v>
      </c>
      <c r="B413" s="147" t="s">
        <v>221</v>
      </c>
      <c r="C413" s="148"/>
      <c r="D413" s="148"/>
      <c r="E413" s="148"/>
      <c r="F413" s="148"/>
      <c r="G413" s="148"/>
      <c r="H413" s="149"/>
      <c r="I413" s="144"/>
      <c r="J413" s="19"/>
      <c r="K413" s="19"/>
    </row>
    <row r="414" spans="1:11" s="1" customFormat="1" ht="21.75" customHeight="1" outlineLevel="1" x14ac:dyDescent="0.25">
      <c r="A414" s="89" t="s">
        <v>2</v>
      </c>
      <c r="B414" s="89" t="s">
        <v>3</v>
      </c>
      <c r="C414" s="90" t="s">
        <v>362</v>
      </c>
      <c r="D414" s="90" t="s">
        <v>363</v>
      </c>
      <c r="E414" s="91" t="s">
        <v>19</v>
      </c>
      <c r="F414" s="89" t="s">
        <v>4</v>
      </c>
      <c r="G414" s="89" t="s">
        <v>5</v>
      </c>
      <c r="H414" s="89" t="s">
        <v>6</v>
      </c>
      <c r="I414" s="144"/>
      <c r="J414" s="21"/>
      <c r="K414" s="21"/>
    </row>
    <row r="415" spans="1:11" s="17" customFormat="1" ht="21.75" customHeight="1" outlineLevel="1" x14ac:dyDescent="0.25">
      <c r="A415" s="45" t="s">
        <v>222</v>
      </c>
      <c r="B415" s="11"/>
      <c r="C415" s="110">
        <v>0</v>
      </c>
      <c r="D415" s="95"/>
      <c r="E415" s="95">
        <f>+C415-D415</f>
        <v>0</v>
      </c>
      <c r="F415" s="96">
        <f>IFERROR(E415/C415,0)</f>
        <v>0</v>
      </c>
      <c r="G415" s="11"/>
      <c r="H415" s="11"/>
      <c r="I415" s="10">
        <v>212020200603</v>
      </c>
      <c r="J415" s="24"/>
      <c r="K415" s="24"/>
    </row>
    <row r="416" spans="1:11" s="17" customFormat="1" ht="21.75" customHeight="1" outlineLevel="1" x14ac:dyDescent="0.25">
      <c r="A416" s="42" t="s">
        <v>223</v>
      </c>
      <c r="B416" s="8"/>
      <c r="C416" s="40">
        <v>10000000</v>
      </c>
      <c r="D416" s="40"/>
      <c r="E416" s="67">
        <f>+C416-D416</f>
        <v>10000000</v>
      </c>
      <c r="F416" s="56">
        <f>IFERROR(E416/C416,0)</f>
        <v>1</v>
      </c>
      <c r="G416" s="8"/>
      <c r="H416" s="8"/>
      <c r="I416" s="10" t="s">
        <v>174</v>
      </c>
      <c r="J416" s="24"/>
      <c r="K416" s="24"/>
    </row>
    <row r="417" spans="1:11" s="17" customFormat="1" ht="21.75" customHeight="1" outlineLevel="1" x14ac:dyDescent="0.25">
      <c r="A417" s="71" t="s">
        <v>13</v>
      </c>
      <c r="B417" s="60">
        <v>6</v>
      </c>
      <c r="C417" s="68">
        <f>727056000-7040500-35980560-298663773</f>
        <v>385371167</v>
      </c>
      <c r="D417" s="69"/>
      <c r="E417" s="69">
        <f>+C417-D417</f>
        <v>385371167</v>
      </c>
      <c r="F417" s="62">
        <f>IFERROR(E417/C417,0)</f>
        <v>1</v>
      </c>
      <c r="G417" s="61"/>
      <c r="H417" s="111"/>
      <c r="I417" s="63" t="s">
        <v>173</v>
      </c>
      <c r="J417" s="24"/>
      <c r="K417" s="24"/>
    </row>
    <row r="418" spans="1:11" s="17" customFormat="1" ht="21.75" customHeight="1" x14ac:dyDescent="0.25">
      <c r="A418" s="156" t="s">
        <v>312</v>
      </c>
      <c r="B418" s="156"/>
      <c r="C418" s="77">
        <f>SUM(C410:C417)</f>
        <v>395371167</v>
      </c>
      <c r="D418" s="77"/>
      <c r="E418" s="77">
        <f>SUM(E410:E417)</f>
        <v>395371167</v>
      </c>
      <c r="F418" s="78">
        <f>IFERROR(E418/C418,0)</f>
        <v>1</v>
      </c>
      <c r="G418" s="79"/>
      <c r="H418" s="79"/>
      <c r="I418" s="79"/>
      <c r="J418" s="24"/>
      <c r="K418" s="24"/>
    </row>
    <row r="419" spans="1:11" s="17" customFormat="1" ht="21.75" customHeight="1" x14ac:dyDescent="0.25">
      <c r="A419" s="162" t="s">
        <v>44</v>
      </c>
      <c r="B419" s="163"/>
      <c r="C419" s="163"/>
      <c r="D419" s="163"/>
      <c r="E419" s="163"/>
      <c r="F419" s="163"/>
      <c r="G419" s="163"/>
      <c r="H419" s="163"/>
      <c r="I419" s="164"/>
      <c r="J419" s="24"/>
      <c r="K419" s="24"/>
    </row>
    <row r="420" spans="1:11" s="20" customFormat="1" ht="21.75" customHeight="1" outlineLevel="1" x14ac:dyDescent="0.25">
      <c r="A420" s="88" t="s">
        <v>61</v>
      </c>
      <c r="B420" s="135" t="s">
        <v>68</v>
      </c>
      <c r="C420" s="136" t="s">
        <v>68</v>
      </c>
      <c r="D420" s="136" t="s">
        <v>68</v>
      </c>
      <c r="E420" s="136" t="s">
        <v>68</v>
      </c>
      <c r="F420" s="136" t="s">
        <v>68</v>
      </c>
      <c r="G420" s="136" t="s">
        <v>68</v>
      </c>
      <c r="H420" s="137" t="s">
        <v>68</v>
      </c>
      <c r="I420" s="144" t="s">
        <v>14</v>
      </c>
      <c r="J420" s="19"/>
      <c r="K420" s="19"/>
    </row>
    <row r="421" spans="1:11" s="20" customFormat="1" ht="21.75" customHeight="1" outlineLevel="1" x14ac:dyDescent="0.25">
      <c r="A421" s="88" t="s">
        <v>0</v>
      </c>
      <c r="B421" s="135" t="s">
        <v>68</v>
      </c>
      <c r="C421" s="136" t="s">
        <v>232</v>
      </c>
      <c r="D421" s="136" t="s">
        <v>232</v>
      </c>
      <c r="E421" s="136" t="s">
        <v>232</v>
      </c>
      <c r="F421" s="136" t="s">
        <v>232</v>
      </c>
      <c r="G421" s="136" t="s">
        <v>232</v>
      </c>
      <c r="H421" s="137" t="s">
        <v>232</v>
      </c>
      <c r="I421" s="144"/>
      <c r="J421" s="19"/>
      <c r="K421" s="19"/>
    </row>
    <row r="422" spans="1:11" s="20" customFormat="1" ht="21.75" customHeight="1" outlineLevel="1" x14ac:dyDescent="0.25">
      <c r="A422" s="88" t="s">
        <v>62</v>
      </c>
      <c r="B422" s="135" t="s">
        <v>68</v>
      </c>
      <c r="C422" s="136" t="s">
        <v>245</v>
      </c>
      <c r="D422" s="136" t="s">
        <v>245</v>
      </c>
      <c r="E422" s="136" t="s">
        <v>245</v>
      </c>
      <c r="F422" s="136" t="s">
        <v>245</v>
      </c>
      <c r="G422" s="136" t="s">
        <v>245</v>
      </c>
      <c r="H422" s="137" t="s">
        <v>245</v>
      </c>
      <c r="I422" s="144"/>
      <c r="J422" s="19"/>
      <c r="K422" s="19"/>
    </row>
    <row r="423" spans="1:11" s="20" customFormat="1" ht="21.75" customHeight="1" outlineLevel="1" x14ac:dyDescent="0.25">
      <c r="A423" s="88" t="s">
        <v>1</v>
      </c>
      <c r="B423" s="147" t="s">
        <v>246</v>
      </c>
      <c r="C423" s="148"/>
      <c r="D423" s="148"/>
      <c r="E423" s="148"/>
      <c r="F423" s="148"/>
      <c r="G423" s="148"/>
      <c r="H423" s="149"/>
      <c r="I423" s="144"/>
      <c r="J423" s="19"/>
      <c r="K423" s="19"/>
    </row>
    <row r="424" spans="1:11" s="1" customFormat="1" ht="21.75" customHeight="1" outlineLevel="1" x14ac:dyDescent="0.25">
      <c r="A424" s="89" t="s">
        <v>2</v>
      </c>
      <c r="B424" s="89" t="s">
        <v>3</v>
      </c>
      <c r="C424" s="90" t="s">
        <v>362</v>
      </c>
      <c r="D424" s="90" t="s">
        <v>363</v>
      </c>
      <c r="E424" s="91" t="s">
        <v>19</v>
      </c>
      <c r="F424" s="89" t="s">
        <v>4</v>
      </c>
      <c r="G424" s="89" t="s">
        <v>5</v>
      </c>
      <c r="H424" s="89"/>
      <c r="I424" s="144"/>
      <c r="J424" s="21"/>
      <c r="K424" s="21"/>
    </row>
    <row r="425" spans="1:11" s="17" customFormat="1" ht="21.75" customHeight="1" outlineLevel="1" x14ac:dyDescent="0.25">
      <c r="A425" s="45" t="s">
        <v>247</v>
      </c>
      <c r="B425" s="8"/>
      <c r="C425" s="40">
        <v>42000000</v>
      </c>
      <c r="D425" s="67"/>
      <c r="E425" s="67">
        <f t="shared" ref="E425:E431" si="49">+C425-D425</f>
        <v>42000000</v>
      </c>
      <c r="F425" s="56">
        <f t="shared" ref="F425:F431" si="50">IFERROR(E425/C425,0)</f>
        <v>1</v>
      </c>
      <c r="G425" s="8"/>
      <c r="H425" s="8"/>
      <c r="I425" s="10" t="s">
        <v>175</v>
      </c>
      <c r="J425" s="24"/>
      <c r="K425" s="24"/>
    </row>
    <row r="426" spans="1:11" s="17" customFormat="1" ht="21.75" customHeight="1" outlineLevel="1" x14ac:dyDescent="0.25">
      <c r="A426" s="45" t="s">
        <v>248</v>
      </c>
      <c r="B426" s="8"/>
      <c r="C426" s="40">
        <v>1300000</v>
      </c>
      <c r="D426" s="67"/>
      <c r="E426" s="67">
        <f t="shared" si="49"/>
        <v>1300000</v>
      </c>
      <c r="F426" s="56">
        <f t="shared" si="50"/>
        <v>1</v>
      </c>
      <c r="G426" s="8"/>
      <c r="H426" s="8"/>
      <c r="I426" s="10" t="s">
        <v>175</v>
      </c>
      <c r="J426" s="24"/>
      <c r="K426" s="24"/>
    </row>
    <row r="427" spans="1:11" s="17" customFormat="1" ht="21.75" customHeight="1" outlineLevel="1" x14ac:dyDescent="0.25">
      <c r="A427" s="45" t="s">
        <v>249</v>
      </c>
      <c r="B427" s="8"/>
      <c r="C427" s="40">
        <f>140000000-6044514+95158800+228974501</f>
        <v>458088787</v>
      </c>
      <c r="D427" s="67"/>
      <c r="E427" s="67">
        <f t="shared" si="49"/>
        <v>458088787</v>
      </c>
      <c r="F427" s="56">
        <f t="shared" si="50"/>
        <v>1</v>
      </c>
      <c r="G427" s="8"/>
      <c r="H427" s="8"/>
      <c r="I427" s="10" t="s">
        <v>173</v>
      </c>
      <c r="J427" s="24"/>
      <c r="K427" s="24"/>
    </row>
    <row r="428" spans="1:11" s="17" customFormat="1" ht="21.75" customHeight="1" outlineLevel="1" x14ac:dyDescent="0.25">
      <c r="A428" s="42" t="s">
        <v>250</v>
      </c>
      <c r="B428" s="8"/>
      <c r="C428" s="40">
        <v>7999560</v>
      </c>
      <c r="D428" s="40"/>
      <c r="E428" s="67">
        <f t="shared" si="49"/>
        <v>7999560</v>
      </c>
      <c r="F428" s="56">
        <f t="shared" si="50"/>
        <v>1</v>
      </c>
      <c r="G428" s="8"/>
      <c r="H428" s="8"/>
      <c r="I428" s="10" t="s">
        <v>176</v>
      </c>
      <c r="J428" s="24"/>
      <c r="K428" s="24"/>
    </row>
    <row r="429" spans="1:11" s="17" customFormat="1" ht="21.75" customHeight="1" outlineLevel="1" x14ac:dyDescent="0.25">
      <c r="A429" s="124" t="s">
        <v>251</v>
      </c>
      <c r="B429" s="127"/>
      <c r="C429" s="133">
        <v>13500000</v>
      </c>
      <c r="D429" s="126"/>
      <c r="E429" s="126">
        <f t="shared" si="49"/>
        <v>13500000</v>
      </c>
      <c r="F429" s="96">
        <f t="shared" si="50"/>
        <v>1</v>
      </c>
      <c r="G429" s="127"/>
      <c r="H429" s="127"/>
      <c r="I429" s="10" t="s">
        <v>176</v>
      </c>
      <c r="J429" s="24"/>
      <c r="K429" s="24"/>
    </row>
    <row r="430" spans="1:11" s="17" customFormat="1" ht="21.75" customHeight="1" outlineLevel="1" x14ac:dyDescent="0.25">
      <c r="A430" s="124" t="s">
        <v>252</v>
      </c>
      <c r="B430" s="127"/>
      <c r="C430" s="133">
        <f>30000000+6044514</f>
        <v>36044514</v>
      </c>
      <c r="D430" s="126"/>
      <c r="E430" s="126">
        <f t="shared" si="49"/>
        <v>36044514</v>
      </c>
      <c r="F430" s="96">
        <f t="shared" si="50"/>
        <v>1</v>
      </c>
      <c r="G430" s="127"/>
      <c r="H430" s="134"/>
      <c r="I430" s="10" t="s">
        <v>173</v>
      </c>
      <c r="J430" s="24"/>
      <c r="K430" s="24"/>
    </row>
    <row r="431" spans="1:11" s="17" customFormat="1" ht="21.75" customHeight="1" outlineLevel="1" x14ac:dyDescent="0.25">
      <c r="A431" s="71" t="s">
        <v>13</v>
      </c>
      <c r="B431" s="60">
        <v>10</v>
      </c>
      <c r="C431" s="68">
        <f>543759480-228974501+144973354</f>
        <v>459758333</v>
      </c>
      <c r="D431" s="69"/>
      <c r="E431" s="69">
        <f t="shared" si="49"/>
        <v>459758333</v>
      </c>
      <c r="F431" s="107">
        <f t="shared" si="50"/>
        <v>1</v>
      </c>
      <c r="G431" s="61"/>
      <c r="H431" s="111"/>
      <c r="I431" s="63">
        <v>212020200800</v>
      </c>
      <c r="J431" s="24"/>
      <c r="K431" s="24"/>
    </row>
    <row r="432" spans="1:11" s="17" customFormat="1" ht="21.75" customHeight="1" x14ac:dyDescent="0.25">
      <c r="A432" s="156" t="s">
        <v>313</v>
      </c>
      <c r="B432" s="156"/>
      <c r="C432" s="77">
        <f>SUM(C420:C431)</f>
        <v>1018691194</v>
      </c>
      <c r="D432" s="77"/>
      <c r="E432" s="77">
        <f>SUM(E425:E431)</f>
        <v>1018691194</v>
      </c>
      <c r="F432" s="78">
        <f>IFERROR(E432/C432,0)</f>
        <v>1</v>
      </c>
      <c r="G432" s="79"/>
      <c r="H432" s="79"/>
      <c r="I432" s="79"/>
      <c r="J432" s="24"/>
      <c r="K432" s="24"/>
    </row>
    <row r="433" spans="1:11" s="17" customFormat="1" ht="21.75" customHeight="1" x14ac:dyDescent="0.25">
      <c r="A433" s="162" t="s">
        <v>45</v>
      </c>
      <c r="B433" s="163"/>
      <c r="C433" s="163"/>
      <c r="D433" s="163"/>
      <c r="E433" s="163"/>
      <c r="F433" s="163"/>
      <c r="G433" s="163"/>
      <c r="H433" s="163"/>
      <c r="I433" s="164"/>
      <c r="J433" s="24"/>
      <c r="K433" s="24"/>
    </row>
    <row r="434" spans="1:11" s="20" customFormat="1" ht="21.75" customHeight="1" outlineLevel="1" x14ac:dyDescent="0.25">
      <c r="A434" s="88" t="s">
        <v>61</v>
      </c>
      <c r="B434" s="135" t="s">
        <v>58</v>
      </c>
      <c r="C434" s="136" t="s">
        <v>58</v>
      </c>
      <c r="D434" s="136" t="s">
        <v>58</v>
      </c>
      <c r="E434" s="136" t="s">
        <v>58</v>
      </c>
      <c r="F434" s="136" t="s">
        <v>58</v>
      </c>
      <c r="G434" s="136" t="s">
        <v>58</v>
      </c>
      <c r="H434" s="137" t="s">
        <v>58</v>
      </c>
      <c r="I434" s="144" t="s">
        <v>14</v>
      </c>
      <c r="J434" s="19"/>
      <c r="K434" s="19"/>
    </row>
    <row r="435" spans="1:11" s="20" customFormat="1" ht="21.75" customHeight="1" outlineLevel="1" x14ac:dyDescent="0.25">
      <c r="A435" s="88" t="s">
        <v>0</v>
      </c>
      <c r="B435" s="135" t="s">
        <v>59</v>
      </c>
      <c r="C435" s="136" t="s">
        <v>59</v>
      </c>
      <c r="D435" s="136" t="s">
        <v>59</v>
      </c>
      <c r="E435" s="136" t="s">
        <v>59</v>
      </c>
      <c r="F435" s="136" t="s">
        <v>59</v>
      </c>
      <c r="G435" s="136" t="s">
        <v>59</v>
      </c>
      <c r="H435" s="137" t="s">
        <v>59</v>
      </c>
      <c r="I435" s="144"/>
      <c r="J435" s="19"/>
      <c r="K435" s="19"/>
    </row>
    <row r="436" spans="1:11" s="20" customFormat="1" ht="21.75" customHeight="1" outlineLevel="1" x14ac:dyDescent="0.25">
      <c r="A436" s="88" t="s">
        <v>62</v>
      </c>
      <c r="B436" s="135" t="s">
        <v>237</v>
      </c>
      <c r="C436" s="136" t="s">
        <v>237</v>
      </c>
      <c r="D436" s="136" t="s">
        <v>237</v>
      </c>
      <c r="E436" s="136" t="s">
        <v>237</v>
      </c>
      <c r="F436" s="136" t="s">
        <v>237</v>
      </c>
      <c r="G436" s="136" t="s">
        <v>237</v>
      </c>
      <c r="H436" s="137" t="s">
        <v>237</v>
      </c>
      <c r="I436" s="144"/>
      <c r="J436" s="19"/>
      <c r="K436" s="19"/>
    </row>
    <row r="437" spans="1:11" s="20" customFormat="1" ht="21.75" customHeight="1" outlineLevel="1" x14ac:dyDescent="0.25">
      <c r="A437" s="88" t="s">
        <v>1</v>
      </c>
      <c r="B437" s="147" t="s">
        <v>238</v>
      </c>
      <c r="C437" s="148"/>
      <c r="D437" s="148"/>
      <c r="E437" s="148"/>
      <c r="F437" s="148"/>
      <c r="G437" s="148"/>
      <c r="H437" s="149"/>
      <c r="I437" s="144"/>
      <c r="J437" s="19"/>
      <c r="K437" s="19"/>
    </row>
    <row r="438" spans="1:11" s="1" customFormat="1" ht="21.75" customHeight="1" outlineLevel="1" x14ac:dyDescent="0.25">
      <c r="A438" s="89" t="s">
        <v>2</v>
      </c>
      <c r="B438" s="89" t="s">
        <v>3</v>
      </c>
      <c r="C438" s="90" t="s">
        <v>362</v>
      </c>
      <c r="D438" s="90" t="s">
        <v>363</v>
      </c>
      <c r="E438" s="91" t="s">
        <v>19</v>
      </c>
      <c r="F438" s="89" t="s">
        <v>4</v>
      </c>
      <c r="G438" s="89" t="s">
        <v>5</v>
      </c>
      <c r="H438" s="89" t="s">
        <v>6</v>
      </c>
      <c r="I438" s="144"/>
      <c r="J438" s="21"/>
      <c r="K438" s="21"/>
    </row>
    <row r="439" spans="1:11" s="17" customFormat="1" ht="21.75" customHeight="1" outlineLevel="1" x14ac:dyDescent="0.25">
      <c r="A439" s="42" t="s">
        <v>239</v>
      </c>
      <c r="B439" s="8"/>
      <c r="C439" s="40">
        <v>2000000</v>
      </c>
      <c r="D439" s="67"/>
      <c r="E439" s="67">
        <f t="shared" ref="E439:E445" si="51">+C439-D439</f>
        <v>2000000</v>
      </c>
      <c r="F439" s="56">
        <f t="shared" ref="F439:F445" si="52">IFERROR(E439/C439,0)</f>
        <v>1</v>
      </c>
      <c r="G439" s="8"/>
      <c r="H439" s="8"/>
      <c r="I439" s="10">
        <v>212020100300</v>
      </c>
      <c r="J439" s="24"/>
      <c r="K439" s="24"/>
    </row>
    <row r="440" spans="1:11" s="17" customFormat="1" ht="21.75" customHeight="1" outlineLevel="1" x14ac:dyDescent="0.25">
      <c r="A440" s="45" t="s">
        <v>240</v>
      </c>
      <c r="B440" s="113"/>
      <c r="C440" s="110">
        <v>2500000</v>
      </c>
      <c r="D440" s="95"/>
      <c r="E440" s="95">
        <f t="shared" si="51"/>
        <v>2500000</v>
      </c>
      <c r="F440" s="96">
        <f t="shared" si="52"/>
        <v>1</v>
      </c>
      <c r="G440" s="8"/>
      <c r="H440" s="11"/>
      <c r="I440" s="10">
        <v>212020100303</v>
      </c>
      <c r="J440" s="24"/>
      <c r="K440" s="24"/>
    </row>
    <row r="441" spans="1:11" s="17" customFormat="1" ht="21.75" customHeight="1" outlineLevel="1" x14ac:dyDescent="0.25">
      <c r="A441" s="45" t="s">
        <v>241</v>
      </c>
      <c r="B441" s="113"/>
      <c r="C441" s="110">
        <v>1300000</v>
      </c>
      <c r="D441" s="95"/>
      <c r="E441" s="95">
        <f t="shared" si="51"/>
        <v>1300000</v>
      </c>
      <c r="F441" s="96">
        <f t="shared" si="52"/>
        <v>1</v>
      </c>
      <c r="G441" s="8"/>
      <c r="H441" s="11"/>
      <c r="I441" s="10">
        <v>212020200600</v>
      </c>
      <c r="J441" s="24"/>
      <c r="K441" s="24"/>
    </row>
    <row r="442" spans="1:11" s="17" customFormat="1" ht="21.75" customHeight="1" outlineLevel="1" x14ac:dyDescent="0.25">
      <c r="A442" s="45" t="s">
        <v>242</v>
      </c>
      <c r="B442" s="113"/>
      <c r="C442" s="110">
        <v>800000</v>
      </c>
      <c r="D442" s="95"/>
      <c r="E442" s="95">
        <f t="shared" si="51"/>
        <v>800000</v>
      </c>
      <c r="F442" s="96">
        <f t="shared" si="52"/>
        <v>1</v>
      </c>
      <c r="G442" s="8"/>
      <c r="H442" s="11"/>
      <c r="I442" s="10">
        <v>212020200604</v>
      </c>
      <c r="J442" s="24"/>
      <c r="K442" s="24"/>
    </row>
    <row r="443" spans="1:11" s="17" customFormat="1" ht="21.75" customHeight="1" outlineLevel="1" x14ac:dyDescent="0.25">
      <c r="A443" s="45" t="s">
        <v>243</v>
      </c>
      <c r="B443" s="113"/>
      <c r="C443" s="110">
        <v>500000</v>
      </c>
      <c r="D443" s="95"/>
      <c r="E443" s="95">
        <f t="shared" si="51"/>
        <v>500000</v>
      </c>
      <c r="F443" s="96">
        <f t="shared" si="52"/>
        <v>1</v>
      </c>
      <c r="G443" s="8"/>
      <c r="H443" s="11"/>
      <c r="I443" s="10">
        <v>212020200800</v>
      </c>
      <c r="J443" s="24"/>
      <c r="K443" s="24"/>
    </row>
    <row r="444" spans="1:11" s="17" customFormat="1" ht="21.75" customHeight="1" outlineLevel="1" x14ac:dyDescent="0.25">
      <c r="A444" s="42" t="s">
        <v>244</v>
      </c>
      <c r="B444" s="8"/>
      <c r="C444" s="40">
        <v>2000000</v>
      </c>
      <c r="D444" s="67"/>
      <c r="E444" s="67">
        <f t="shared" si="51"/>
        <v>2000000</v>
      </c>
      <c r="F444" s="56">
        <f t="shared" si="52"/>
        <v>1</v>
      </c>
      <c r="G444" s="8"/>
      <c r="I444" s="10">
        <v>212020200600</v>
      </c>
      <c r="J444" s="24"/>
      <c r="K444" s="24"/>
    </row>
    <row r="445" spans="1:11" s="17" customFormat="1" ht="21.75" customHeight="1" outlineLevel="1" x14ac:dyDescent="0.25">
      <c r="A445" s="71" t="s">
        <v>13</v>
      </c>
      <c r="B445" s="60">
        <v>3</v>
      </c>
      <c r="C445" s="68">
        <f>248525820-14993154</f>
        <v>233532666</v>
      </c>
      <c r="D445" s="69"/>
      <c r="E445" s="69">
        <f t="shared" si="51"/>
        <v>233532666</v>
      </c>
      <c r="F445" s="62">
        <f t="shared" si="52"/>
        <v>1</v>
      </c>
      <c r="G445" s="61"/>
      <c r="H445" s="61"/>
      <c r="I445" s="63">
        <v>212020200800</v>
      </c>
      <c r="J445" s="24"/>
      <c r="K445" s="24"/>
    </row>
    <row r="446" spans="1:11" s="17" customFormat="1" ht="21.75" customHeight="1" x14ac:dyDescent="0.25">
      <c r="A446" s="156" t="s">
        <v>314</v>
      </c>
      <c r="B446" s="156"/>
      <c r="C446" s="77">
        <f>SUM(C439:C445)</f>
        <v>242632666</v>
      </c>
      <c r="D446" s="77"/>
      <c r="E446" s="77">
        <f>SUM(E439:E445)</f>
        <v>242632666</v>
      </c>
      <c r="F446" s="78">
        <f>IFERROR(E446/C446,0)</f>
        <v>1</v>
      </c>
      <c r="G446" s="79"/>
      <c r="H446" s="79"/>
      <c r="I446" s="79"/>
      <c r="J446" s="24"/>
      <c r="K446" s="24"/>
    </row>
    <row r="447" spans="1:11" s="17" customFormat="1" ht="21.75" customHeight="1" x14ac:dyDescent="0.25">
      <c r="A447" s="162" t="s">
        <v>46</v>
      </c>
      <c r="B447" s="163"/>
      <c r="C447" s="163"/>
      <c r="D447" s="163"/>
      <c r="E447" s="163"/>
      <c r="F447" s="163"/>
      <c r="G447" s="163"/>
      <c r="H447" s="163"/>
      <c r="I447" s="164"/>
      <c r="J447" s="24"/>
      <c r="K447" s="24"/>
    </row>
    <row r="448" spans="1:11" s="20" customFormat="1" ht="21.75" customHeight="1" outlineLevel="1" x14ac:dyDescent="0.25">
      <c r="A448" s="88" t="s">
        <v>61</v>
      </c>
      <c r="B448" s="135" t="s">
        <v>58</v>
      </c>
      <c r="C448" s="136" t="s">
        <v>58</v>
      </c>
      <c r="D448" s="136" t="s">
        <v>58</v>
      </c>
      <c r="E448" s="136" t="s">
        <v>58</v>
      </c>
      <c r="F448" s="136" t="s">
        <v>58</v>
      </c>
      <c r="G448" s="136" t="s">
        <v>58</v>
      </c>
      <c r="H448" s="137" t="s">
        <v>58</v>
      </c>
      <c r="I448" s="144" t="s">
        <v>14</v>
      </c>
      <c r="J448" s="19"/>
      <c r="K448" s="19"/>
    </row>
    <row r="449" spans="1:11" s="20" customFormat="1" ht="21.75" customHeight="1" outlineLevel="1" x14ac:dyDescent="0.25">
      <c r="A449" s="88" t="s">
        <v>0</v>
      </c>
      <c r="B449" s="135" t="s">
        <v>59</v>
      </c>
      <c r="C449" s="136" t="s">
        <v>59</v>
      </c>
      <c r="D449" s="136" t="s">
        <v>59</v>
      </c>
      <c r="E449" s="136" t="s">
        <v>59</v>
      </c>
      <c r="F449" s="136" t="s">
        <v>59</v>
      </c>
      <c r="G449" s="136" t="s">
        <v>59</v>
      </c>
      <c r="H449" s="137" t="s">
        <v>59</v>
      </c>
      <c r="I449" s="144"/>
      <c r="J449" s="19"/>
      <c r="K449" s="19"/>
    </row>
    <row r="450" spans="1:11" s="20" customFormat="1" ht="21.75" customHeight="1" outlineLevel="1" x14ac:dyDescent="0.25">
      <c r="A450" s="88" t="s">
        <v>62</v>
      </c>
      <c r="B450" s="135" t="s">
        <v>235</v>
      </c>
      <c r="C450" s="136" t="s">
        <v>235</v>
      </c>
      <c r="D450" s="136" t="s">
        <v>235</v>
      </c>
      <c r="E450" s="136" t="s">
        <v>235</v>
      </c>
      <c r="F450" s="136" t="s">
        <v>235</v>
      </c>
      <c r="G450" s="136" t="s">
        <v>235</v>
      </c>
      <c r="H450" s="137" t="s">
        <v>235</v>
      </c>
      <c r="I450" s="144"/>
      <c r="J450" s="19"/>
      <c r="K450" s="19"/>
    </row>
    <row r="451" spans="1:11" s="20" customFormat="1" ht="21.75" customHeight="1" outlineLevel="1" x14ac:dyDescent="0.25">
      <c r="A451" s="88" t="s">
        <v>1</v>
      </c>
      <c r="B451" s="147" t="s">
        <v>236</v>
      </c>
      <c r="C451" s="148"/>
      <c r="D451" s="148"/>
      <c r="E451" s="148"/>
      <c r="F451" s="148"/>
      <c r="G451" s="148"/>
      <c r="H451" s="149"/>
      <c r="I451" s="144"/>
      <c r="J451" s="19"/>
      <c r="K451" s="19"/>
    </row>
    <row r="452" spans="1:11" s="1" customFormat="1" ht="21.75" customHeight="1" outlineLevel="1" x14ac:dyDescent="0.25">
      <c r="A452" s="89" t="s">
        <v>2</v>
      </c>
      <c r="B452" s="89" t="s">
        <v>3</v>
      </c>
      <c r="C452" s="90" t="s">
        <v>362</v>
      </c>
      <c r="D452" s="90" t="s">
        <v>363</v>
      </c>
      <c r="E452" s="91" t="s">
        <v>19</v>
      </c>
      <c r="F452" s="89" t="s">
        <v>4</v>
      </c>
      <c r="G452" s="89" t="s">
        <v>5</v>
      </c>
      <c r="H452" s="89" t="s">
        <v>6</v>
      </c>
      <c r="I452" s="144"/>
      <c r="J452" s="21"/>
      <c r="K452" s="21"/>
    </row>
    <row r="453" spans="1:11" s="17" customFormat="1" ht="21.75" customHeight="1" outlineLevel="1" x14ac:dyDescent="0.25">
      <c r="A453" s="71" t="s">
        <v>13</v>
      </c>
      <c r="B453" s="60">
        <v>9</v>
      </c>
      <c r="C453" s="68">
        <f>416686680+35608925+35980560+239601667+45900000</f>
        <v>773777832</v>
      </c>
      <c r="D453" s="69"/>
      <c r="E453" s="69">
        <f>+C453-D453</f>
        <v>773777832</v>
      </c>
      <c r="F453" s="62">
        <f>IFERROR(E453/C453,0)</f>
        <v>1</v>
      </c>
      <c r="G453" s="61"/>
      <c r="H453" s="111"/>
      <c r="I453" s="63">
        <v>212020200800</v>
      </c>
      <c r="J453" s="24"/>
      <c r="K453" s="24"/>
    </row>
    <row r="454" spans="1:11" s="17" customFormat="1" ht="21.75" customHeight="1" x14ac:dyDescent="0.25">
      <c r="A454" s="156" t="s">
        <v>47</v>
      </c>
      <c r="B454" s="156"/>
      <c r="C454" s="114">
        <f>SUM(C448:C453)</f>
        <v>773777832</v>
      </c>
      <c r="D454" s="114"/>
      <c r="E454" s="114">
        <f>SUM(E448:E453)</f>
        <v>773777832</v>
      </c>
      <c r="F454" s="78">
        <f>IFERROR(E454/C454,0)</f>
        <v>1</v>
      </c>
      <c r="G454" s="79"/>
      <c r="H454" s="79"/>
      <c r="I454" s="79"/>
      <c r="J454" s="24"/>
      <c r="K454" s="24"/>
    </row>
    <row r="455" spans="1:11" s="17" customFormat="1" ht="21.75" customHeight="1" x14ac:dyDescent="0.25">
      <c r="A455" s="162" t="s">
        <v>303</v>
      </c>
      <c r="B455" s="163"/>
      <c r="C455" s="163"/>
      <c r="D455" s="163"/>
      <c r="E455" s="163"/>
      <c r="F455" s="163"/>
      <c r="G455" s="163"/>
      <c r="H455" s="163"/>
      <c r="I455" s="164"/>
      <c r="J455" s="24"/>
      <c r="K455" s="24"/>
    </row>
    <row r="456" spans="1:11" s="20" customFormat="1" ht="21.75" customHeight="1" outlineLevel="1" x14ac:dyDescent="0.25">
      <c r="A456" s="88" t="s">
        <v>61</v>
      </c>
      <c r="B456" s="135" t="s">
        <v>68</v>
      </c>
      <c r="C456" s="136"/>
      <c r="D456" s="136"/>
      <c r="E456" s="136"/>
      <c r="F456" s="136"/>
      <c r="G456" s="136"/>
      <c r="H456" s="137"/>
      <c r="I456" s="144" t="s">
        <v>14</v>
      </c>
      <c r="J456" s="19"/>
      <c r="K456" s="19"/>
    </row>
    <row r="457" spans="1:11" s="20" customFormat="1" ht="21.75" customHeight="1" outlineLevel="1" x14ac:dyDescent="0.25">
      <c r="A457" s="88" t="s">
        <v>0</v>
      </c>
      <c r="B457" s="135" t="s">
        <v>212</v>
      </c>
      <c r="C457" s="136"/>
      <c r="D457" s="136"/>
      <c r="E457" s="136"/>
      <c r="F457" s="136"/>
      <c r="G457" s="136"/>
      <c r="H457" s="137"/>
      <c r="I457" s="144"/>
      <c r="J457" s="19"/>
      <c r="K457" s="19"/>
    </row>
    <row r="458" spans="1:11" s="20" customFormat="1" ht="21.75" customHeight="1" outlineLevel="1" x14ac:dyDescent="0.25">
      <c r="A458" s="88" t="s">
        <v>62</v>
      </c>
      <c r="B458" s="135" t="s">
        <v>231</v>
      </c>
      <c r="C458" s="136"/>
      <c r="D458" s="136"/>
      <c r="E458" s="136"/>
      <c r="F458" s="136"/>
      <c r="G458" s="136"/>
      <c r="H458" s="137"/>
      <c r="I458" s="144"/>
      <c r="J458" s="19"/>
      <c r="K458" s="19"/>
    </row>
    <row r="459" spans="1:11" s="20" customFormat="1" ht="21.75" customHeight="1" outlineLevel="1" x14ac:dyDescent="0.25">
      <c r="A459" s="88" t="s">
        <v>1</v>
      </c>
      <c r="B459" s="147" t="s">
        <v>230</v>
      </c>
      <c r="C459" s="148"/>
      <c r="D459" s="148"/>
      <c r="E459" s="148"/>
      <c r="F459" s="148"/>
      <c r="G459" s="148"/>
      <c r="H459" s="149"/>
      <c r="I459" s="144"/>
      <c r="J459" s="19"/>
      <c r="K459" s="19"/>
    </row>
    <row r="460" spans="1:11" s="1" customFormat="1" ht="21.75" customHeight="1" outlineLevel="1" x14ac:dyDescent="0.25">
      <c r="A460" s="89" t="s">
        <v>2</v>
      </c>
      <c r="B460" s="89" t="s">
        <v>3</v>
      </c>
      <c r="C460" s="90" t="s">
        <v>362</v>
      </c>
      <c r="D460" s="90" t="s">
        <v>363</v>
      </c>
      <c r="E460" s="91" t="s">
        <v>19</v>
      </c>
      <c r="F460" s="89" t="s">
        <v>4</v>
      </c>
      <c r="G460" s="89" t="s">
        <v>5</v>
      </c>
      <c r="H460" s="89" t="s">
        <v>6</v>
      </c>
      <c r="I460" s="144"/>
      <c r="J460" s="21"/>
      <c r="K460" s="21"/>
    </row>
    <row r="461" spans="1:11" s="17" customFormat="1" ht="21.75" customHeight="1" outlineLevel="1" x14ac:dyDescent="0.25">
      <c r="A461" s="71" t="s">
        <v>13</v>
      </c>
      <c r="B461" s="60">
        <v>0</v>
      </c>
      <c r="C461" s="68">
        <v>0</v>
      </c>
      <c r="D461" s="69"/>
      <c r="E461" s="69">
        <f>+C461-D461</f>
        <v>0</v>
      </c>
      <c r="F461" s="62">
        <f>IFERROR(E461/C461,0)</f>
        <v>0</v>
      </c>
      <c r="G461" s="61"/>
      <c r="H461" s="111"/>
      <c r="I461" s="63">
        <v>212020200800</v>
      </c>
      <c r="J461" s="24"/>
      <c r="K461" s="24"/>
    </row>
    <row r="462" spans="1:11" s="17" customFormat="1" ht="21.75" customHeight="1" x14ac:dyDescent="0.25">
      <c r="A462" s="156" t="s">
        <v>315</v>
      </c>
      <c r="B462" s="156"/>
      <c r="C462" s="77">
        <f>SUM(C456:C461)</f>
        <v>0</v>
      </c>
      <c r="D462" s="77"/>
      <c r="E462" s="77">
        <f>SUM(E456:E461)</f>
        <v>0</v>
      </c>
      <c r="F462" s="78">
        <f>IFERROR(E462/C462,0)</f>
        <v>0</v>
      </c>
      <c r="G462" s="79"/>
      <c r="H462" s="79"/>
      <c r="I462" s="79"/>
      <c r="J462" s="24"/>
      <c r="K462" s="24"/>
    </row>
    <row r="463" spans="1:11" s="20" customFormat="1" ht="21.75" customHeight="1" x14ac:dyDescent="0.25">
      <c r="A463" s="162" t="s">
        <v>37</v>
      </c>
      <c r="B463" s="163"/>
      <c r="C463" s="163"/>
      <c r="D463" s="163"/>
      <c r="E463" s="163"/>
      <c r="F463" s="163"/>
      <c r="G463" s="163"/>
      <c r="H463" s="163"/>
      <c r="I463" s="164"/>
      <c r="J463" s="19"/>
      <c r="K463" s="19"/>
    </row>
    <row r="464" spans="1:11" s="20" customFormat="1" ht="21.75" customHeight="1" outlineLevel="1" x14ac:dyDescent="0.25">
      <c r="A464" s="88" t="s">
        <v>61</v>
      </c>
      <c r="B464" s="135" t="s">
        <v>58</v>
      </c>
      <c r="C464" s="136" t="s">
        <v>58</v>
      </c>
      <c r="D464" s="136" t="s">
        <v>58</v>
      </c>
      <c r="E464" s="136" t="s">
        <v>58</v>
      </c>
      <c r="F464" s="136" t="s">
        <v>58</v>
      </c>
      <c r="G464" s="136" t="s">
        <v>58</v>
      </c>
      <c r="H464" s="137" t="s">
        <v>58</v>
      </c>
      <c r="I464" s="144" t="s">
        <v>14</v>
      </c>
      <c r="J464" s="19"/>
      <c r="K464" s="19"/>
    </row>
    <row r="465" spans="1:11" s="20" customFormat="1" ht="21.75" customHeight="1" outlineLevel="1" x14ac:dyDescent="0.25">
      <c r="A465" s="88" t="s">
        <v>0</v>
      </c>
      <c r="B465" s="135" t="s">
        <v>224</v>
      </c>
      <c r="C465" s="136" t="s">
        <v>224</v>
      </c>
      <c r="D465" s="136" t="s">
        <v>224</v>
      </c>
      <c r="E465" s="136" t="s">
        <v>224</v>
      </c>
      <c r="F465" s="136" t="s">
        <v>224</v>
      </c>
      <c r="G465" s="136" t="s">
        <v>224</v>
      </c>
      <c r="H465" s="137" t="s">
        <v>224</v>
      </c>
      <c r="I465" s="144"/>
      <c r="J465" s="19"/>
      <c r="K465" s="19"/>
    </row>
    <row r="466" spans="1:11" s="20" customFormat="1" ht="21.75" customHeight="1" outlineLevel="1" x14ac:dyDescent="0.25">
      <c r="A466" s="88" t="s">
        <v>62</v>
      </c>
      <c r="B466" s="147" t="s">
        <v>225</v>
      </c>
      <c r="C466" s="148" t="s">
        <v>225</v>
      </c>
      <c r="D466" s="148" t="s">
        <v>225</v>
      </c>
      <c r="E466" s="148" t="s">
        <v>225</v>
      </c>
      <c r="F466" s="148" t="s">
        <v>225</v>
      </c>
      <c r="G466" s="148" t="s">
        <v>225</v>
      </c>
      <c r="H466" s="149" t="s">
        <v>225</v>
      </c>
      <c r="I466" s="144"/>
      <c r="J466" s="19"/>
      <c r="K466" s="19"/>
    </row>
    <row r="467" spans="1:11" s="20" customFormat="1" ht="21.75" customHeight="1" outlineLevel="1" x14ac:dyDescent="0.25">
      <c r="A467" s="88" t="s">
        <v>1</v>
      </c>
      <c r="B467" s="147" t="s">
        <v>226</v>
      </c>
      <c r="C467" s="148"/>
      <c r="D467" s="148"/>
      <c r="E467" s="148"/>
      <c r="F467" s="148"/>
      <c r="G467" s="148"/>
      <c r="H467" s="149"/>
      <c r="I467" s="144"/>
      <c r="J467" s="19"/>
      <c r="K467" s="19"/>
    </row>
    <row r="468" spans="1:11" s="1" customFormat="1" ht="21.75" customHeight="1" outlineLevel="1" x14ac:dyDescent="0.25">
      <c r="A468" s="89" t="s">
        <v>2</v>
      </c>
      <c r="B468" s="89" t="s">
        <v>3</v>
      </c>
      <c r="C468" s="90" t="s">
        <v>362</v>
      </c>
      <c r="D468" s="90" t="s">
        <v>363</v>
      </c>
      <c r="E468" s="91" t="s">
        <v>19</v>
      </c>
      <c r="F468" s="89" t="s">
        <v>4</v>
      </c>
      <c r="G468" s="89" t="s">
        <v>5</v>
      </c>
      <c r="H468" s="89" t="s">
        <v>6</v>
      </c>
      <c r="I468" s="144"/>
      <c r="J468" s="21"/>
      <c r="K468" s="21"/>
    </row>
    <row r="469" spans="1:11" s="17" customFormat="1" ht="21.75" customHeight="1" outlineLevel="1" x14ac:dyDescent="0.25">
      <c r="A469" s="42" t="s">
        <v>227</v>
      </c>
      <c r="B469" s="8"/>
      <c r="C469" s="40">
        <v>32183764</v>
      </c>
      <c r="D469" s="40"/>
      <c r="E469" s="67">
        <f>+C469-D469</f>
        <v>32183764</v>
      </c>
      <c r="F469" s="56">
        <f>IFERROR(E469/C469,0)</f>
        <v>1</v>
      </c>
      <c r="G469" s="8"/>
      <c r="H469" s="8"/>
      <c r="I469" s="10" t="s">
        <v>174</v>
      </c>
      <c r="J469" s="24"/>
      <c r="K469" s="24"/>
    </row>
    <row r="470" spans="1:11" s="17" customFormat="1" ht="21.75" customHeight="1" outlineLevel="1" x14ac:dyDescent="0.25">
      <c r="A470" s="42" t="s">
        <v>228</v>
      </c>
      <c r="B470" s="8"/>
      <c r="C470" s="40">
        <v>10000000</v>
      </c>
      <c r="D470" s="40"/>
      <c r="E470" s="67">
        <f>+C470-D470</f>
        <v>10000000</v>
      </c>
      <c r="F470" s="56">
        <f>IFERROR(E470/C470,0)</f>
        <v>1</v>
      </c>
      <c r="G470" s="8"/>
      <c r="H470" s="8"/>
      <c r="I470" s="10" t="s">
        <v>174</v>
      </c>
      <c r="J470" s="24"/>
      <c r="K470" s="24"/>
    </row>
    <row r="471" spans="1:11" s="17" customFormat="1" ht="21.75" customHeight="1" outlineLevel="1" x14ac:dyDescent="0.25">
      <c r="A471" s="42" t="s">
        <v>229</v>
      </c>
      <c r="B471" s="8"/>
      <c r="C471" s="40">
        <v>10000000</v>
      </c>
      <c r="D471" s="40"/>
      <c r="E471" s="67">
        <f>+C471-D471</f>
        <v>10000000</v>
      </c>
      <c r="F471" s="56">
        <f>IFERROR(E471/C471,0)</f>
        <v>1</v>
      </c>
      <c r="G471" s="8"/>
      <c r="I471" s="10">
        <v>212020200900</v>
      </c>
      <c r="J471" s="24"/>
      <c r="K471" s="24"/>
    </row>
    <row r="472" spans="1:11" s="17" customFormat="1" ht="21.75" customHeight="1" outlineLevel="1" x14ac:dyDescent="0.25">
      <c r="A472" s="71" t="s">
        <v>13</v>
      </c>
      <c r="B472" s="60">
        <v>1</v>
      </c>
      <c r="C472" s="68">
        <f>64152000+7040500</f>
        <v>71192500</v>
      </c>
      <c r="D472" s="69"/>
      <c r="E472" s="69">
        <f>+C472-D472</f>
        <v>71192500</v>
      </c>
      <c r="F472" s="62">
        <f>IFERROR(E472/C472,0)</f>
        <v>1</v>
      </c>
      <c r="G472" s="61"/>
      <c r="H472" s="111"/>
      <c r="I472" s="63" t="s">
        <v>173</v>
      </c>
      <c r="J472" s="24"/>
      <c r="K472" s="24"/>
    </row>
    <row r="473" spans="1:11" s="17" customFormat="1" ht="21.75" customHeight="1" x14ac:dyDescent="0.25">
      <c r="A473" s="156" t="s">
        <v>316</v>
      </c>
      <c r="B473" s="156"/>
      <c r="C473" s="77">
        <f>SUM(C469:C472)</f>
        <v>123376264</v>
      </c>
      <c r="D473" s="77"/>
      <c r="E473" s="77">
        <f>SUM(E469:E472)</f>
        <v>123376264</v>
      </c>
      <c r="F473" s="78">
        <f>IFERROR(E473/C473,0)</f>
        <v>1</v>
      </c>
      <c r="G473" s="79"/>
      <c r="H473" s="79"/>
      <c r="I473" s="79"/>
      <c r="J473" s="24"/>
      <c r="K473" s="24"/>
    </row>
    <row r="474" spans="1:11" s="17" customFormat="1" ht="21.75" customHeight="1" x14ac:dyDescent="0.25">
      <c r="A474" s="162" t="s">
        <v>317</v>
      </c>
      <c r="B474" s="163"/>
      <c r="C474" s="163"/>
      <c r="D474" s="163"/>
      <c r="E474" s="163"/>
      <c r="F474" s="163"/>
      <c r="G474" s="163"/>
      <c r="H474" s="163"/>
      <c r="I474" s="164"/>
      <c r="J474" s="24"/>
      <c r="K474" s="24"/>
    </row>
    <row r="475" spans="1:11" s="20" customFormat="1" ht="21.75" customHeight="1" outlineLevel="1" x14ac:dyDescent="0.25">
      <c r="A475" s="88" t="s">
        <v>61</v>
      </c>
      <c r="B475" s="150" t="s">
        <v>68</v>
      </c>
      <c r="C475" s="151"/>
      <c r="D475" s="151"/>
      <c r="E475" s="151"/>
      <c r="F475" s="151"/>
      <c r="G475" s="151"/>
      <c r="H475" s="152"/>
      <c r="I475" s="144" t="s">
        <v>14</v>
      </c>
      <c r="J475" s="19"/>
      <c r="K475" s="19"/>
    </row>
    <row r="476" spans="1:11" s="20" customFormat="1" ht="21.75" customHeight="1" outlineLevel="1" x14ac:dyDescent="0.25">
      <c r="A476" s="88" t="s">
        <v>0</v>
      </c>
      <c r="B476" s="150" t="s">
        <v>232</v>
      </c>
      <c r="C476" s="151"/>
      <c r="D476" s="151"/>
      <c r="E476" s="151"/>
      <c r="F476" s="151"/>
      <c r="G476" s="151"/>
      <c r="H476" s="152"/>
      <c r="I476" s="144"/>
      <c r="J476" s="19"/>
      <c r="K476" s="19"/>
    </row>
    <row r="477" spans="1:11" s="20" customFormat="1" ht="21.75" customHeight="1" outlineLevel="1" x14ac:dyDescent="0.25">
      <c r="A477" s="88" t="s">
        <v>62</v>
      </c>
      <c r="B477" s="150" t="s">
        <v>233</v>
      </c>
      <c r="C477" s="151"/>
      <c r="D477" s="151"/>
      <c r="E477" s="151"/>
      <c r="F477" s="151"/>
      <c r="G477" s="151"/>
      <c r="H477" s="152"/>
      <c r="I477" s="144"/>
      <c r="J477" s="19"/>
      <c r="K477" s="19"/>
    </row>
    <row r="478" spans="1:11" s="20" customFormat="1" ht="21.75" customHeight="1" outlineLevel="1" x14ac:dyDescent="0.25">
      <c r="A478" s="88" t="s">
        <v>1</v>
      </c>
      <c r="B478" s="153" t="s">
        <v>234</v>
      </c>
      <c r="C478" s="154"/>
      <c r="D478" s="154"/>
      <c r="E478" s="154"/>
      <c r="F478" s="154"/>
      <c r="G478" s="154"/>
      <c r="H478" s="155"/>
      <c r="I478" s="144"/>
      <c r="J478" s="19"/>
      <c r="K478" s="19"/>
    </row>
    <row r="479" spans="1:11" s="1" customFormat="1" ht="21.75" customHeight="1" outlineLevel="1" x14ac:dyDescent="0.25">
      <c r="A479" s="89" t="s">
        <v>2</v>
      </c>
      <c r="B479" s="89" t="s">
        <v>3</v>
      </c>
      <c r="C479" s="90" t="s">
        <v>362</v>
      </c>
      <c r="D479" s="90" t="s">
        <v>363</v>
      </c>
      <c r="E479" s="91" t="s">
        <v>19</v>
      </c>
      <c r="F479" s="89" t="s">
        <v>4</v>
      </c>
      <c r="G479" s="89" t="s">
        <v>5</v>
      </c>
      <c r="H479" s="89" t="s">
        <v>6</v>
      </c>
      <c r="I479" s="144"/>
      <c r="J479" s="21"/>
      <c r="K479" s="21"/>
    </row>
    <row r="480" spans="1:11" s="17" customFormat="1" ht="21.75" customHeight="1" outlineLevel="1" x14ac:dyDescent="0.25">
      <c r="A480" s="165" t="s">
        <v>211</v>
      </c>
      <c r="B480" s="166"/>
      <c r="C480" s="166" t="e">
        <f>+#REF!</f>
        <v>#REF!</v>
      </c>
      <c r="D480" s="166" t="e">
        <f>+#REF!</f>
        <v>#REF!</v>
      </c>
      <c r="E480" s="166" t="e">
        <f>C480-D480</f>
        <v>#REF!</v>
      </c>
      <c r="F480" s="166">
        <f>IFERROR(E480/C480,0)</f>
        <v>0</v>
      </c>
      <c r="G480" s="166"/>
      <c r="H480" s="166"/>
      <c r="I480" s="167">
        <v>212020200800</v>
      </c>
      <c r="J480" s="24"/>
      <c r="K480" s="24"/>
    </row>
    <row r="481" spans="1:9" ht="37.5" customHeight="1" x14ac:dyDescent="0.2">
      <c r="A481" s="215" t="s">
        <v>12</v>
      </c>
      <c r="B481" s="215"/>
      <c r="C481" s="81">
        <f>+C16+C44+C188+C210+C253+C266+C275+C291+C300+C328+C408+C418+C432+C446+C454+C462+C473</f>
        <v>19085872555</v>
      </c>
      <c r="D481" s="81">
        <f>+D16+D44+D188+D210+D253+D266+D275+D291+D300+D328+D408+D418+D432+D446+D454+D462+D473</f>
        <v>0</v>
      </c>
      <c r="E481" s="81">
        <f>+E16+E44+E188+E210+E253+E266+E275+E291+E300+E328+E408+E418+E432+E446+E454+E462+E473</f>
        <v>19052872555</v>
      </c>
      <c r="F481" s="82">
        <f>IFERROR(E481/C481,0)</f>
        <v>0.99827097242188412</v>
      </c>
      <c r="G481" s="99"/>
      <c r="H481" s="83"/>
      <c r="I481" s="83"/>
    </row>
    <row r="482" spans="1:9" ht="25.9" customHeight="1" x14ac:dyDescent="0.2">
      <c r="A482" s="213" t="s">
        <v>41</v>
      </c>
      <c r="B482" s="214"/>
      <c r="C482" s="33">
        <f>+F5</f>
        <v>44646032352</v>
      </c>
      <c r="D482" s="160" t="s">
        <v>43</v>
      </c>
      <c r="E482" s="161"/>
      <c r="F482" s="34"/>
      <c r="G482" s="35"/>
      <c r="H482" s="36"/>
      <c r="I482" s="6"/>
    </row>
    <row r="483" spans="1:9" ht="21" customHeight="1" x14ac:dyDescent="0.2">
      <c r="A483" s="145" t="s">
        <v>22</v>
      </c>
      <c r="B483" s="146"/>
      <c r="C483" s="40">
        <v>442000000</v>
      </c>
      <c r="D483" s="210">
        <f>+C483+C484+C485+C486+C487</f>
        <v>25619704023</v>
      </c>
      <c r="E483" s="217" t="s">
        <v>21</v>
      </c>
      <c r="F483" s="210">
        <f>+D483</f>
        <v>25619704023</v>
      </c>
      <c r="G483" s="1"/>
      <c r="H483" s="17"/>
    </row>
    <row r="484" spans="1:9" ht="21" customHeight="1" x14ac:dyDescent="0.2">
      <c r="A484" s="145" t="s">
        <v>346</v>
      </c>
      <c r="B484" s="146"/>
      <c r="C484" s="40">
        <v>500000000</v>
      </c>
      <c r="D484" s="216"/>
      <c r="E484" s="218"/>
      <c r="F484" s="216"/>
      <c r="G484" s="1"/>
      <c r="H484" s="25"/>
    </row>
    <row r="485" spans="1:9" ht="21" customHeight="1" x14ac:dyDescent="0.2">
      <c r="A485" s="145" t="s">
        <v>347</v>
      </c>
      <c r="B485" s="146"/>
      <c r="C485" s="12">
        <v>10000</v>
      </c>
      <c r="D485" s="216"/>
      <c r="E485" s="218"/>
      <c r="F485" s="216"/>
      <c r="G485" s="1"/>
      <c r="H485" s="17"/>
    </row>
    <row r="486" spans="1:9" ht="21" customHeight="1" x14ac:dyDescent="0.2">
      <c r="A486" s="145" t="s">
        <v>23</v>
      </c>
      <c r="B486" s="146"/>
      <c r="C486" s="40">
        <f>24947894023-8200000-100000000-82000000-80000000</f>
        <v>24677694023</v>
      </c>
      <c r="D486" s="216"/>
      <c r="E486" s="218"/>
      <c r="F486" s="216"/>
      <c r="G486" s="1"/>
      <c r="H486" s="17"/>
    </row>
    <row r="487" spans="1:9" ht="21" customHeight="1" x14ac:dyDescent="0.2">
      <c r="A487" s="145" t="s">
        <v>24</v>
      </c>
      <c r="B487" s="146"/>
      <c r="C487" s="40">
        <v>0</v>
      </c>
      <c r="D487" s="211"/>
      <c r="E487" s="219"/>
      <c r="F487" s="211"/>
      <c r="G487" s="1"/>
      <c r="H487" s="17"/>
    </row>
    <row r="488" spans="1:9" ht="33.75" x14ac:dyDescent="0.2">
      <c r="A488" s="212" t="s">
        <v>42</v>
      </c>
      <c r="B488" s="212"/>
      <c r="C488" s="40">
        <f>+C481</f>
        <v>19085872555</v>
      </c>
      <c r="D488" s="84">
        <f>+C481-(C15+C43+C54+C68+C82+C94+C106+C116+C132+C142+C157+C166+C176+C186+C209+C252+C265+C274+C290+C326+C327+C369+C406+C407+C417+C431+C445+C453+C461+C472+C299+C382)</f>
        <v>8286935805</v>
      </c>
      <c r="E488" s="85" t="s">
        <v>366</v>
      </c>
      <c r="F488" s="210">
        <f>+D488+D489</f>
        <v>19026328329</v>
      </c>
      <c r="G488" s="1"/>
      <c r="H488" s="25"/>
    </row>
    <row r="489" spans="1:9" ht="32.25" customHeight="1" x14ac:dyDescent="0.2">
      <c r="A489" s="51" t="s">
        <v>20</v>
      </c>
      <c r="B489" s="87">
        <f>+B15+B43+B54+B68+B82+B94+B106+B116+B132+B142+B157+B166+B176+B186+B209+B252+B265+B274+B290+B299+B326+B327+B369+B382+B406+B407+B417+B431+B445+B453+B461+B472</f>
        <v>181</v>
      </c>
      <c r="C489" s="76"/>
      <c r="D489" s="86">
        <f>+C482-D483-D488</f>
        <v>10739392524</v>
      </c>
      <c r="E489" s="85" t="s">
        <v>367</v>
      </c>
      <c r="F489" s="211"/>
      <c r="H489" s="39"/>
    </row>
    <row r="490" spans="1:9" ht="36" customHeight="1" x14ac:dyDescent="0.2">
      <c r="B490" s="75" t="s">
        <v>369</v>
      </c>
      <c r="C490" s="37"/>
      <c r="D490" s="38"/>
      <c r="F490" s="92">
        <f>+F483+F488</f>
        <v>44646032352</v>
      </c>
      <c r="G490" s="13"/>
    </row>
    <row r="491" spans="1:9" ht="12" x14ac:dyDescent="0.2">
      <c r="C491" s="37"/>
      <c r="D491" s="38"/>
      <c r="F491" s="93">
        <f>18756128329+8200000+262000000</f>
        <v>19026328329</v>
      </c>
      <c r="G491" s="94" t="s">
        <v>321</v>
      </c>
      <c r="H491" s="39"/>
    </row>
    <row r="492" spans="1:9" ht="12" x14ac:dyDescent="0.2">
      <c r="C492" s="105"/>
      <c r="D492" s="100"/>
      <c r="F492" s="93"/>
      <c r="G492" s="94"/>
      <c r="H492" s="39"/>
    </row>
    <row r="493" spans="1:9" ht="12" x14ac:dyDescent="0.2">
      <c r="C493" s="104"/>
      <c r="D493" s="101"/>
      <c r="E493" s="208"/>
      <c r="F493" s="209"/>
      <c r="G493" s="39"/>
      <c r="H493" s="39"/>
      <c r="I493" s="39"/>
    </row>
    <row r="494" spans="1:9" ht="12" x14ac:dyDescent="0.2">
      <c r="C494" s="104"/>
      <c r="D494" s="102"/>
      <c r="E494" s="52"/>
      <c r="F494" s="53"/>
      <c r="G494" s="39"/>
      <c r="H494" s="39"/>
      <c r="I494" s="39"/>
    </row>
    <row r="495" spans="1:9" ht="12" x14ac:dyDescent="0.2">
      <c r="C495" s="106"/>
      <c r="D495" s="103"/>
      <c r="E495" s="54"/>
      <c r="F495" s="55"/>
      <c r="G495" s="39"/>
      <c r="H495" s="39"/>
      <c r="I495" s="39"/>
    </row>
    <row r="496" spans="1:9" x14ac:dyDescent="0.2">
      <c r="D496" s="13"/>
    </row>
    <row r="497" spans="6:6" x14ac:dyDescent="0.2">
      <c r="F497" s="39"/>
    </row>
  </sheetData>
  <autoFilter ref="A11:P495" xr:uid="{00000000-0001-0000-0000-000000000000}"/>
  <mergeCells count="260">
    <mergeCell ref="I212:I216"/>
    <mergeCell ref="I198:I199"/>
    <mergeCell ref="B224:H224"/>
    <mergeCell ref="B229:H229"/>
    <mergeCell ref="B234:H234"/>
    <mergeCell ref="B237:H237"/>
    <mergeCell ref="A210:B210"/>
    <mergeCell ref="B212:H212"/>
    <mergeCell ref="A211:I211"/>
    <mergeCell ref="B213:H213"/>
    <mergeCell ref="B168:H168"/>
    <mergeCell ref="I168:I172"/>
    <mergeCell ref="B169:H169"/>
    <mergeCell ref="B170:H170"/>
    <mergeCell ref="B171:H171"/>
    <mergeCell ref="A187:B187"/>
    <mergeCell ref="A177:B177"/>
    <mergeCell ref="B178:H178"/>
    <mergeCell ref="I178:I182"/>
    <mergeCell ref="B179:H179"/>
    <mergeCell ref="B180:H180"/>
    <mergeCell ref="B181:H181"/>
    <mergeCell ref="D483:D487"/>
    <mergeCell ref="E483:E487"/>
    <mergeCell ref="F483:F487"/>
    <mergeCell ref="A484:B484"/>
    <mergeCell ref="A486:B486"/>
    <mergeCell ref="B420:H420"/>
    <mergeCell ref="I420:I424"/>
    <mergeCell ref="B421:H421"/>
    <mergeCell ref="B255:H255"/>
    <mergeCell ref="B256:H256"/>
    <mergeCell ref="B295:H295"/>
    <mergeCell ref="B296:H296"/>
    <mergeCell ref="A446:B446"/>
    <mergeCell ref="A447:I447"/>
    <mergeCell ref="B448:H448"/>
    <mergeCell ref="I448:I452"/>
    <mergeCell ref="I330:I334"/>
    <mergeCell ref="A300:B300"/>
    <mergeCell ref="A301:I301"/>
    <mergeCell ref="A409:I409"/>
    <mergeCell ref="B411:H411"/>
    <mergeCell ref="B412:H412"/>
    <mergeCell ref="B413:H413"/>
    <mergeCell ref="B410:H410"/>
    <mergeCell ref="B145:H145"/>
    <mergeCell ref="B146:H146"/>
    <mergeCell ref="B147:H147"/>
    <mergeCell ref="A167:B167"/>
    <mergeCell ref="B193:H193"/>
    <mergeCell ref="A189:I189"/>
    <mergeCell ref="I190:I194"/>
    <mergeCell ref="B192:H192"/>
    <mergeCell ref="E493:F493"/>
    <mergeCell ref="F488:F489"/>
    <mergeCell ref="I410:I414"/>
    <mergeCell ref="A455:I455"/>
    <mergeCell ref="B456:H456"/>
    <mergeCell ref="I456:I460"/>
    <mergeCell ref="B457:H457"/>
    <mergeCell ref="B458:H458"/>
    <mergeCell ref="B459:H459"/>
    <mergeCell ref="A462:B462"/>
    <mergeCell ref="A419:I419"/>
    <mergeCell ref="A488:B488"/>
    <mergeCell ref="A482:B482"/>
    <mergeCell ref="A418:B418"/>
    <mergeCell ref="A481:B481"/>
    <mergeCell ref="A487:B487"/>
    <mergeCell ref="B97:H97"/>
    <mergeCell ref="B110:H110"/>
    <mergeCell ref="B111:H111"/>
    <mergeCell ref="B46:H46"/>
    <mergeCell ref="B47:H47"/>
    <mergeCell ref="B48:H48"/>
    <mergeCell ref="B49:H49"/>
    <mergeCell ref="B214:H214"/>
    <mergeCell ref="B215:H215"/>
    <mergeCell ref="A107:B107"/>
    <mergeCell ref="B108:H108"/>
    <mergeCell ref="B73:H73"/>
    <mergeCell ref="A83:B83"/>
    <mergeCell ref="B84:H84"/>
    <mergeCell ref="B85:H85"/>
    <mergeCell ref="B59:H59"/>
    <mergeCell ref="A69:B69"/>
    <mergeCell ref="B70:H70"/>
    <mergeCell ref="A95:B95"/>
    <mergeCell ref="B96:H96"/>
    <mergeCell ref="B161:H161"/>
    <mergeCell ref="B162:H162"/>
    <mergeCell ref="A158:B158"/>
    <mergeCell ref="B144:H144"/>
    <mergeCell ref="B294:H294"/>
    <mergeCell ref="B258:H258"/>
    <mergeCell ref="A292:I292"/>
    <mergeCell ref="A254:I254"/>
    <mergeCell ref="B285:H285"/>
    <mergeCell ref="B286:H286"/>
    <mergeCell ref="B287:H287"/>
    <mergeCell ref="A253:B253"/>
    <mergeCell ref="A266:B266"/>
    <mergeCell ref="A282:I282"/>
    <mergeCell ref="A276:I276"/>
    <mergeCell ref="A267:I267"/>
    <mergeCell ref="I277:I281"/>
    <mergeCell ref="B268:H268"/>
    <mergeCell ref="B284:H284"/>
    <mergeCell ref="A275:B275"/>
    <mergeCell ref="B269:H269"/>
    <mergeCell ref="B270:H270"/>
    <mergeCell ref="B271:H271"/>
    <mergeCell ref="B277:H277"/>
    <mergeCell ref="A283:I283"/>
    <mergeCell ref="I262:I263"/>
    <mergeCell ref="B20:H20"/>
    <mergeCell ref="A329:I329"/>
    <mergeCell ref="A39:I39"/>
    <mergeCell ref="A42:I42"/>
    <mergeCell ref="A117:B117"/>
    <mergeCell ref="B109:H109"/>
    <mergeCell ref="B86:H86"/>
    <mergeCell ref="B87:H87"/>
    <mergeCell ref="B278:H278"/>
    <mergeCell ref="B279:H279"/>
    <mergeCell ref="B280:H280"/>
    <mergeCell ref="A328:B328"/>
    <mergeCell ref="I312:I316"/>
    <mergeCell ref="I284:I288"/>
    <mergeCell ref="B304:H304"/>
    <mergeCell ref="A45:I45"/>
    <mergeCell ref="B190:H190"/>
    <mergeCell ref="A291:B291"/>
    <mergeCell ref="B302:H302"/>
    <mergeCell ref="B303:H303"/>
    <mergeCell ref="I302:I306"/>
    <mergeCell ref="I293:I297"/>
    <mergeCell ref="I244:I245"/>
    <mergeCell ref="B257:H257"/>
    <mergeCell ref="B9:H9"/>
    <mergeCell ref="B10:H10"/>
    <mergeCell ref="B191:H191"/>
    <mergeCell ref="I56:I60"/>
    <mergeCell ref="B71:H71"/>
    <mergeCell ref="A143:B143"/>
    <mergeCell ref="B134:H134"/>
    <mergeCell ref="I134:I138"/>
    <mergeCell ref="B135:H135"/>
    <mergeCell ref="B136:H136"/>
    <mergeCell ref="B137:H137"/>
    <mergeCell ref="B159:H159"/>
    <mergeCell ref="I159:I163"/>
    <mergeCell ref="B160:H160"/>
    <mergeCell ref="I46:I50"/>
    <mergeCell ref="I108:I112"/>
    <mergeCell ref="I96:I100"/>
    <mergeCell ref="B98:H98"/>
    <mergeCell ref="B99:H99"/>
    <mergeCell ref="B56:H56"/>
    <mergeCell ref="B57:H57"/>
    <mergeCell ref="B72:H72"/>
    <mergeCell ref="B18:H18"/>
    <mergeCell ref="B19:H19"/>
    <mergeCell ref="B315:H315"/>
    <mergeCell ref="B305:H305"/>
    <mergeCell ref="B332:H332"/>
    <mergeCell ref="B333:H333"/>
    <mergeCell ref="B312:H312"/>
    <mergeCell ref="B313:H313"/>
    <mergeCell ref="I7:I11"/>
    <mergeCell ref="I84:I88"/>
    <mergeCell ref="B120:H120"/>
    <mergeCell ref="B121:H121"/>
    <mergeCell ref="A133:B133"/>
    <mergeCell ref="B118:H118"/>
    <mergeCell ref="B119:H119"/>
    <mergeCell ref="I118:I122"/>
    <mergeCell ref="I268:I272"/>
    <mergeCell ref="B58:H58"/>
    <mergeCell ref="I144:I148"/>
    <mergeCell ref="B244:H244"/>
    <mergeCell ref="I237:I238"/>
    <mergeCell ref="A188:B188"/>
    <mergeCell ref="I255:I259"/>
    <mergeCell ref="A55:B55"/>
    <mergeCell ref="I70:I74"/>
    <mergeCell ref="B8:H8"/>
    <mergeCell ref="A474:I474"/>
    <mergeCell ref="B475:H475"/>
    <mergeCell ref="A463:I463"/>
    <mergeCell ref="B347:H347"/>
    <mergeCell ref="A2:I2"/>
    <mergeCell ref="I3:I5"/>
    <mergeCell ref="A16:B16"/>
    <mergeCell ref="A44:B44"/>
    <mergeCell ref="B198:H198"/>
    <mergeCell ref="A408:B408"/>
    <mergeCell ref="F3:H3"/>
    <mergeCell ref="F4:H4"/>
    <mergeCell ref="F5:H5"/>
    <mergeCell ref="A3:E3"/>
    <mergeCell ref="A4:E4"/>
    <mergeCell ref="A5:E5"/>
    <mergeCell ref="B21:H21"/>
    <mergeCell ref="A17:I17"/>
    <mergeCell ref="A28:I28"/>
    <mergeCell ref="A23:I23"/>
    <mergeCell ref="I18:I22"/>
    <mergeCell ref="B7:H7"/>
    <mergeCell ref="A6:I6"/>
    <mergeCell ref="B314:H314"/>
    <mergeCell ref="A485:B485"/>
    <mergeCell ref="B293:H293"/>
    <mergeCell ref="I464:I468"/>
    <mergeCell ref="B465:H465"/>
    <mergeCell ref="B370:H370"/>
    <mergeCell ref="I370:I374"/>
    <mergeCell ref="D482:E482"/>
    <mergeCell ref="B464:H464"/>
    <mergeCell ref="B466:H466"/>
    <mergeCell ref="B467:H467"/>
    <mergeCell ref="A473:B473"/>
    <mergeCell ref="I475:I479"/>
    <mergeCell ref="A433:I433"/>
    <mergeCell ref="B434:H434"/>
    <mergeCell ref="I434:I438"/>
    <mergeCell ref="B435:H435"/>
    <mergeCell ref="B436:H436"/>
    <mergeCell ref="B437:H437"/>
    <mergeCell ref="A480:I480"/>
    <mergeCell ref="B371:H371"/>
    <mergeCell ref="B372:H372"/>
    <mergeCell ref="B373:H373"/>
    <mergeCell ref="B383:H383"/>
    <mergeCell ref="I383:I387"/>
    <mergeCell ref="B345:H345"/>
    <mergeCell ref="B346:H346"/>
    <mergeCell ref="I345:I348"/>
    <mergeCell ref="B124:H124"/>
    <mergeCell ref="B128:H128"/>
    <mergeCell ref="I124:I125"/>
    <mergeCell ref="I128:I129"/>
    <mergeCell ref="A483:B483"/>
    <mergeCell ref="B262:H262"/>
    <mergeCell ref="B384:H384"/>
    <mergeCell ref="B385:H385"/>
    <mergeCell ref="B386:H386"/>
    <mergeCell ref="B330:H330"/>
    <mergeCell ref="B331:H331"/>
    <mergeCell ref="B422:H422"/>
    <mergeCell ref="B476:H476"/>
    <mergeCell ref="B477:H477"/>
    <mergeCell ref="B478:H478"/>
    <mergeCell ref="B449:H449"/>
    <mergeCell ref="B450:H450"/>
    <mergeCell ref="B451:H451"/>
    <mergeCell ref="A454:B454"/>
    <mergeCell ref="B423:H423"/>
    <mergeCell ref="A432:B432"/>
  </mergeCells>
  <conditionalFormatting sqref="E12:E14 E123 E126:E127 E130:E131 E195:E197 E217:E223 E335:E344">
    <cfRule type="cellIs" dxfId="34" priority="255" operator="lessThan">
      <formula>0</formula>
    </cfRule>
  </conditionalFormatting>
  <conditionalFormatting sqref="E24:E27">
    <cfRule type="cellIs" dxfId="33" priority="62" operator="lessThan">
      <formula>0</formula>
    </cfRule>
  </conditionalFormatting>
  <conditionalFormatting sqref="E29:E38">
    <cfRule type="cellIs" dxfId="32" priority="61" operator="lessThan">
      <formula>0</formula>
    </cfRule>
  </conditionalFormatting>
  <conditionalFormatting sqref="E40:E41">
    <cfRule type="cellIs" dxfId="31" priority="60" operator="lessThan">
      <formula>0</formula>
    </cfRule>
  </conditionalFormatting>
  <conditionalFormatting sqref="E51:E53">
    <cfRule type="cellIs" dxfId="30" priority="59" operator="lessThan">
      <formula>0</formula>
    </cfRule>
  </conditionalFormatting>
  <conditionalFormatting sqref="E61:E67">
    <cfRule type="cellIs" dxfId="29" priority="58" operator="lessThan">
      <formula>0</formula>
    </cfRule>
  </conditionalFormatting>
  <conditionalFormatting sqref="E75:E81">
    <cfRule type="cellIs" dxfId="28" priority="57" operator="lessThan">
      <formula>0</formula>
    </cfRule>
  </conditionalFormatting>
  <conditionalFormatting sqref="E89:E93">
    <cfRule type="cellIs" dxfId="27" priority="56" operator="lessThan">
      <formula>0</formula>
    </cfRule>
  </conditionalFormatting>
  <conditionalFormatting sqref="E101:E105">
    <cfRule type="cellIs" dxfId="26" priority="55" operator="lessThan">
      <formula>0</formula>
    </cfRule>
  </conditionalFormatting>
  <conditionalFormatting sqref="E113:E115">
    <cfRule type="cellIs" dxfId="25" priority="54" operator="lessThan">
      <formula>0</formula>
    </cfRule>
  </conditionalFormatting>
  <conditionalFormatting sqref="E139:E141">
    <cfRule type="cellIs" dxfId="24" priority="52" operator="lessThan">
      <formula>0</formula>
    </cfRule>
  </conditionalFormatting>
  <conditionalFormatting sqref="E149:E156">
    <cfRule type="cellIs" dxfId="23" priority="24" operator="lessThan">
      <formula>0</formula>
    </cfRule>
  </conditionalFormatting>
  <conditionalFormatting sqref="E164:E165">
    <cfRule type="cellIs" dxfId="22" priority="51" operator="lessThan">
      <formula>0</formula>
    </cfRule>
  </conditionalFormatting>
  <conditionalFormatting sqref="E173:E175">
    <cfRule type="cellIs" dxfId="21" priority="50" operator="lessThan">
      <formula>0</formula>
    </cfRule>
  </conditionalFormatting>
  <conditionalFormatting sqref="E183:E185">
    <cfRule type="cellIs" dxfId="20" priority="49" operator="lessThan">
      <formula>0</formula>
    </cfRule>
  </conditionalFormatting>
  <conditionalFormatting sqref="E200:E208">
    <cfRule type="cellIs" dxfId="19" priority="46" operator="lessThan">
      <formula>0</formula>
    </cfRule>
  </conditionalFormatting>
  <conditionalFormatting sqref="E226:E228">
    <cfRule type="cellIs" dxfId="18" priority="18" operator="lessThan">
      <formula>0</formula>
    </cfRule>
  </conditionalFormatting>
  <conditionalFormatting sqref="E231:E233">
    <cfRule type="cellIs" dxfId="17" priority="14" operator="lessThan">
      <formula>0</formula>
    </cfRule>
  </conditionalFormatting>
  <conditionalFormatting sqref="E236">
    <cfRule type="cellIs" dxfId="16" priority="16" operator="lessThan">
      <formula>0</formula>
    </cfRule>
  </conditionalFormatting>
  <conditionalFormatting sqref="E239:E243">
    <cfRule type="cellIs" dxfId="15" priority="44" operator="lessThan">
      <formula>0</formula>
    </cfRule>
  </conditionalFormatting>
  <conditionalFormatting sqref="E246:E251">
    <cfRule type="cellIs" dxfId="14" priority="43" operator="lessThan">
      <formula>0</formula>
    </cfRule>
  </conditionalFormatting>
  <conditionalFormatting sqref="E260:E261">
    <cfRule type="cellIs" dxfId="13" priority="41" operator="lessThan">
      <formula>0</formula>
    </cfRule>
  </conditionalFormatting>
  <conditionalFormatting sqref="E264">
    <cfRule type="cellIs" dxfId="12" priority="13" operator="lessThan">
      <formula>0</formula>
    </cfRule>
  </conditionalFormatting>
  <conditionalFormatting sqref="E273">
    <cfRule type="cellIs" dxfId="11" priority="40" operator="lessThan">
      <formula>0</formula>
    </cfRule>
  </conditionalFormatting>
  <conditionalFormatting sqref="E289">
    <cfRule type="cellIs" dxfId="10" priority="39" operator="lessThan">
      <formula>0</formula>
    </cfRule>
  </conditionalFormatting>
  <conditionalFormatting sqref="E298">
    <cfRule type="cellIs" dxfId="9" priority="38" operator="lessThan">
      <formula>0</formula>
    </cfRule>
  </conditionalFormatting>
  <conditionalFormatting sqref="E307:E311">
    <cfRule type="cellIs" dxfId="8" priority="28" operator="lessThan">
      <formula>0</formula>
    </cfRule>
  </conditionalFormatting>
  <conditionalFormatting sqref="E317:E325">
    <cfRule type="cellIs" dxfId="7" priority="27" operator="lessThan">
      <formula>0</formula>
    </cfRule>
  </conditionalFormatting>
  <conditionalFormatting sqref="E349:E368">
    <cfRule type="cellIs" dxfId="6" priority="1" operator="lessThan">
      <formula>0</formula>
    </cfRule>
  </conditionalFormatting>
  <conditionalFormatting sqref="E375:E381">
    <cfRule type="cellIs" dxfId="5" priority="30" operator="lessThan">
      <formula>0</formula>
    </cfRule>
  </conditionalFormatting>
  <conditionalFormatting sqref="E388:E405">
    <cfRule type="cellIs" dxfId="4" priority="31" operator="lessThan">
      <formula>0</formula>
    </cfRule>
  </conditionalFormatting>
  <conditionalFormatting sqref="E415:E416">
    <cfRule type="cellIs" dxfId="3" priority="37" operator="lessThan">
      <formula>0</formula>
    </cfRule>
  </conditionalFormatting>
  <conditionalFormatting sqref="E425:E430">
    <cfRule type="cellIs" dxfId="2" priority="34" operator="lessThan">
      <formula>0</formula>
    </cfRule>
  </conditionalFormatting>
  <conditionalFormatting sqref="E439:E444">
    <cfRule type="cellIs" dxfId="1" priority="35" operator="lessThan">
      <formula>0</formula>
    </cfRule>
  </conditionalFormatting>
  <conditionalFormatting sqref="E469:E471">
    <cfRule type="cellIs" dxfId="0" priority="36" operator="lessThan">
      <formula>0</formula>
    </cfRule>
  </conditionalFormatting>
  <pageMargins left="0.7" right="0.7" top="0.75" bottom="0.75" header="0.3" footer="0.3"/>
  <pageSetup orientation="landscape" r:id="rId1"/>
  <ignoredErrors>
    <ignoredError sqref="I15 I265 I290 I299 I417 I472 I186 I222:I223 I229:I230 I157 I12:I13 I234:I235" numberStoredAsText="1"/>
    <ignoredError sqref="E431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POAI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Fabian Albeiro Gonzalez Londono</dc:creator>
  <cp:lastModifiedBy>Oficina Planeación</cp:lastModifiedBy>
  <cp:lastPrinted>2024-07-19T15:38:14Z</cp:lastPrinted>
  <dcterms:created xsi:type="dcterms:W3CDTF">2021-12-13T16:14:58Z</dcterms:created>
  <dcterms:modified xsi:type="dcterms:W3CDTF">2025-09-22T17:01:21Z</dcterms:modified>
</cp:coreProperties>
</file>